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rações" sheetId="1" state="visible" r:id="rId1"/>
    <sheet xmlns:r="http://schemas.openxmlformats.org/officeDocument/2006/relationships" name="Resumo mensal" sheetId="2" state="visible" r:id="rId2"/>
    <sheet xmlns:r="http://schemas.openxmlformats.org/officeDocument/2006/relationships" name="Prejuízo a compensar" sheetId="3" state="visible" r:id="rId3"/>
    <sheet xmlns:r="http://schemas.openxmlformats.org/officeDocument/2006/relationships" name="DARF" sheetId="4" state="visible" r:id="rId4"/>
    <sheet xmlns:r="http://schemas.openxmlformats.org/officeDocument/2006/relationships" name="Instruções" sheetId="5" state="visible" r:id="rId5"/>
  </sheets>
  <definedNames>
    <definedName name="_xlnm._FilterDatabase" localSheetId="0" hidden="1">'Operações'!$A$4:$P$1004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;[Red]-&quot;R$&quot; #,##0.00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DCE6FA"/>
      <sz val="10"/>
    </font>
    <font>
      <name val="Calibri"/>
      <i val="1"/>
      <color rgb="004B5563"/>
      <sz val="9"/>
    </font>
    <font>
      <name val="Calibri"/>
      <b val="1"/>
      <color rgb="00FFFFFF"/>
      <sz val="10"/>
    </font>
    <font>
      <name val="Calibri"/>
      <color rgb="001F2937"/>
      <sz val="10"/>
    </font>
    <font>
      <name val="Calibri"/>
      <b val="1"/>
      <color rgb="000B1E4D"/>
      <sz val="10"/>
    </font>
  </fonts>
  <fills count="7">
    <fill>
      <patternFill/>
    </fill>
    <fill>
      <patternFill patternType="gray125"/>
    </fill>
    <fill>
      <patternFill patternType="solid">
        <fgColor rgb="000B1E4D"/>
      </patternFill>
    </fill>
    <fill>
      <patternFill patternType="solid">
        <fgColor rgb="001E3A8A"/>
      </patternFill>
    </fill>
    <fill>
      <patternFill patternType="solid">
        <fgColor rgb="00FFF4CC"/>
      </patternFill>
    </fill>
    <fill>
      <patternFill patternType="solid">
        <fgColor rgb="00EEF2F8"/>
      </patternFill>
    </fill>
    <fill>
      <patternFill patternType="solid">
        <fgColor rgb="00DCE6FA"/>
      </patternFill>
    </fill>
  </fills>
  <borders count="2">
    <border>
      <left/>
      <right/>
      <top/>
      <bottom/>
      <diagonal/>
    </border>
    <border>
      <left style="thin">
        <color rgb="00C7D2E5"/>
      </left>
      <right style="thin">
        <color rgb="00C7D2E5"/>
      </right>
      <top style="thin">
        <color rgb="00C7D2E5"/>
      </top>
      <bottom style="thin">
        <color rgb="00C7D2E5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164" fontId="5" fillId="4" borderId="1" pivotButton="0" quotePrefix="0" xfId="0"/>
    <xf numFmtId="0" fontId="5" fillId="4" borderId="1" pivotButton="0" quotePrefix="0" xfId="0"/>
    <xf numFmtId="2" fontId="5" fillId="4" borderId="1" pivotButton="0" quotePrefix="0" xfId="0"/>
    <xf numFmtId="4" fontId="5" fillId="4" borderId="1" pivotButton="0" quotePrefix="0" xfId="0"/>
    <xf numFmtId="165" fontId="5" fillId="4" borderId="1" pivotButton="0" quotePrefix="0" xfId="0"/>
    <xf numFmtId="165" fontId="5" fillId="5" borderId="1" pivotButton="0" quotePrefix="0" xfId="0"/>
    <xf numFmtId="1" fontId="5" fillId="5" borderId="1" pivotButton="0" quotePrefix="0" xfId="0"/>
    <xf numFmtId="0" fontId="6" fillId="0" borderId="0" pivotButton="0" quotePrefix="0" xfId="0"/>
    <xf numFmtId="0" fontId="6" fillId="4" borderId="1" pivotButton="0" quotePrefix="0" xfId="0"/>
    <xf numFmtId="0" fontId="6" fillId="5" borderId="1" pivotButton="0" quotePrefix="0" xfId="0"/>
    <xf numFmtId="0" fontId="5" fillId="5" borderId="1" applyAlignment="1" pivotButton="0" quotePrefix="0" xfId="0">
      <alignment horizontal="center" vertical="center" wrapText="1"/>
    </xf>
    <xf numFmtId="0" fontId="5" fillId="5" borderId="1" pivotButton="0" quotePrefix="0" xfId="0"/>
    <xf numFmtId="166" fontId="5" fillId="5" borderId="1" pivotButton="0" quotePrefix="0" xfId="0"/>
    <xf numFmtId="0" fontId="6" fillId="6" borderId="1" pivotButton="0" quotePrefix="0" xfId="0"/>
    <xf numFmtId="165" fontId="6" fillId="6" borderId="1" pivotButton="0" quotePrefix="0" xfId="0"/>
    <xf numFmtId="0" fontId="3" fillId="0" borderId="0" applyAlignment="1" pivotButton="0" quotePrefix="0" xfId="0">
      <alignment horizontal="left" vertical="center" wrapText="1"/>
    </xf>
    <xf numFmtId="165" fontId="0" fillId="4" borderId="1" pivotButton="0" quotePrefix="0" xfId="0"/>
    <xf numFmtId="9" fontId="0" fillId="5" borderId="1" pivotButton="0" quotePrefix="0" xfId="0"/>
    <xf numFmtId="165" fontId="0" fillId="5" borderId="1" pivotButton="0" quotePrefix="0" xfId="0"/>
    <xf numFmtId="164" fontId="5" fillId="5" borderId="1" pivotButton="0" quotePrefix="0" xfId="0"/>
    <xf numFmtId="0" fontId="6" fillId="0" borderId="0" applyAlignment="1" pivotButton="0" quotePrefix="0" xfId="0">
      <alignment horizontal="center" vertical="top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B91C1C"/>
      </font>
    </dxf>
    <dxf>
      <font>
        <color rgb="0004785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04"/>
  <sheetViews>
    <sheetView showGridLines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3" customWidth="1" min="4" max="4"/>
    <col width="11" customWidth="1" min="5" max="5"/>
    <col width="15" customWidth="1" min="6" max="6"/>
    <col width="14" customWidth="1" min="7" max="7"/>
    <col width="13" customWidth="1" min="8" max="8"/>
    <col width="13" customWidth="1" min="9" max="9"/>
    <col width="14" customWidth="1" min="10" max="10"/>
    <col width="13" customWidth="1" min="11" max="11"/>
    <col width="15" customWidth="1" min="12" max="12"/>
    <col width="15" customWidth="1" min="13" max="13"/>
    <col width="15" customWidth="1" min="14" max="14"/>
    <col width="10" customWidth="1" min="15" max="15"/>
    <col width="34" customWidth="1" min="16" max="16"/>
  </cols>
  <sheetData>
    <row r="1" ht="28" customHeight="1">
      <c r="A1" s="1" t="inlineStr">
        <is>
          <t>Planilha de day trade e swing trade — Operações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30" customHeight="1">
      <c r="A2" s="3" t="inlineStr">
        <is>
          <t>Uma linha por operação encerrada (compra e venda). Células amarelas: você preenche. Cinzas: fórmulas, não apague. Leia a aba Instruções. Planilha educacional da Redação Investidor Invest (investidorinvest.com.br).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A3" s="4" t="inlineStr">
        <is>
          <t>As 3 primeiras linhas são exemplos fictícios: apague o conteúdo das células amarelas delas antes de usar.</t>
        </is>
      </c>
    </row>
    <row r="4" ht="42" customHeight="1">
      <c r="A4" s="5" t="inlineStr">
        <is>
          <t>Data</t>
        </is>
      </c>
      <c r="B4" s="5" t="inlineStr">
        <is>
          <t>Ativo</t>
        </is>
      </c>
      <c r="C4" s="5" t="inlineStr">
        <is>
          <t>Mercado</t>
        </is>
      </c>
      <c r="D4" s="5" t="inlineStr">
        <is>
          <t>Tipo</t>
        </is>
      </c>
      <c r="E4" s="5" t="inlineStr">
        <is>
          <t>Quantidade</t>
        </is>
      </c>
      <c r="F4" s="5" t="inlineStr">
        <is>
          <t>Multiplicador (ações = 1; WIN = 0,2; WDO = 10)</t>
        </is>
      </c>
      <c r="G4" s="5" t="inlineStr">
        <is>
          <t>Preço de compra (ou preço médio)</t>
        </is>
      </c>
      <c r="H4" s="5" t="inlineStr">
        <is>
          <t>Preço de venda</t>
        </is>
      </c>
      <c r="I4" s="5" t="inlineStr">
        <is>
          <t>Custos da operação (R$)</t>
        </is>
      </c>
      <c r="J4" s="5" t="inlineStr">
        <is>
          <t>IRRF da nota (R$) — opcional</t>
        </is>
      </c>
      <c r="K4" s="5" t="inlineStr">
        <is>
          <t>IRRF considerado (R$)</t>
        </is>
      </c>
      <c r="L4" s="5" t="inlineStr">
        <is>
          <t>Valor de venda (R$)</t>
        </is>
      </c>
      <c r="M4" s="5" t="inlineStr">
        <is>
          <t>Resultado bruto (R$)</t>
        </is>
      </c>
      <c r="N4" s="5" t="inlineStr">
        <is>
          <t>Resultado líquido (R$)</t>
        </is>
      </c>
      <c r="O4" s="5" t="inlineStr">
        <is>
          <t>Mês (AAAAMM)</t>
        </is>
      </c>
      <c r="P4" s="5" t="inlineStr">
        <is>
          <t>Observações / diário</t>
        </is>
      </c>
    </row>
    <row r="5">
      <c r="A5" s="6" t="n">
        <v>46335</v>
      </c>
      <c r="B5" s="7" t="inlineStr">
        <is>
          <t>WINZ26</t>
        </is>
      </c>
      <c r="C5" s="7" t="inlineStr">
        <is>
          <t>Futuros</t>
        </is>
      </c>
      <c r="D5" s="7" t="inlineStr">
        <is>
          <t>Day trade</t>
        </is>
      </c>
      <c r="E5" s="7" t="n">
        <v>2</v>
      </c>
      <c r="F5" s="8" t="n">
        <v>0.2</v>
      </c>
      <c r="G5" s="9" t="n">
        <v>150000</v>
      </c>
      <c r="H5" s="9" t="n">
        <v>150350</v>
      </c>
      <c r="I5" s="10" t="n">
        <v>1.8</v>
      </c>
      <c r="J5" s="10" t="n"/>
      <c r="K5" s="11">
        <f>IF(OR(OR(A5="",E5="",G5="",H5=""),D5=""),"",IF(J5&lt;&gt;"",J5,IF(D5="Day trade",MAX(0,N5)*0.01,IF(L5*0.00005&gt;1,L5*0.00005,0))))</f>
        <v/>
      </c>
      <c r="L5" s="11">
        <f>IF(OR(A5="",E5="",G5="",H5=""),"",E5*H5*IF(F5="",1,F5))</f>
        <v/>
      </c>
      <c r="M5" s="11">
        <f>IF(OR(A5="",E5="",G5="",H5=""),"",(H5-G5)*E5*IF(F5="",1,F5))</f>
        <v/>
      </c>
      <c r="N5" s="11">
        <f>IF(OR(A5="",E5="",G5="",H5=""),"",M5-N(I5))</f>
        <v/>
      </c>
      <c r="O5" s="12">
        <f>IF(A5="","",YEAR(A5)*100+MONTH(A5))</f>
        <v/>
      </c>
      <c r="P5" s="7" t="inlineStr">
        <is>
          <t>Exemplo fictício: 350 pontos × 2 contratos × R$ 0,20</t>
        </is>
      </c>
    </row>
    <row r="6">
      <c r="A6" s="6" t="n">
        <v>46336</v>
      </c>
      <c r="B6" s="7" t="inlineStr">
        <is>
          <t>BOVA11</t>
        </is>
      </c>
      <c r="C6" s="7" t="inlineStr">
        <is>
          <t>ETF</t>
        </is>
      </c>
      <c r="D6" s="7" t="inlineStr">
        <is>
          <t>Swing trade</t>
        </is>
      </c>
      <c r="E6" s="7" t="n">
        <v>100</v>
      </c>
      <c r="F6" s="8" t="n">
        <v>1</v>
      </c>
      <c r="G6" s="9" t="n">
        <v>150</v>
      </c>
      <c r="H6" s="9" t="n">
        <v>154.2</v>
      </c>
      <c r="I6" s="10" t="n">
        <v>3.1</v>
      </c>
      <c r="J6" s="10" t="n"/>
      <c r="K6" s="11">
        <f>IF(OR(OR(A6="",E6="",G6="",H6=""),D6=""),"",IF(J6&lt;&gt;"",J6,IF(D6="Day trade",MAX(0,N6)*0.01,IF(L6*0.00005&gt;1,L6*0.00005,0))))</f>
        <v/>
      </c>
      <c r="L6" s="11">
        <f>IF(OR(A6="",E6="",G6="",H6=""),"",E6*H6*IF(F6="",1,F6))</f>
        <v/>
      </c>
      <c r="M6" s="11">
        <f>IF(OR(A6="",E6="",G6="",H6=""),"",(H6-G6)*E6*IF(F6="",1,F6))</f>
        <v/>
      </c>
      <c r="N6" s="11">
        <f>IF(OR(A6="",E6="",G6="",H6=""),"",M6-N(I6))</f>
        <v/>
      </c>
      <c r="O6" s="12">
        <f>IF(A6="","",YEAR(A6)*100+MONTH(A6))</f>
        <v/>
      </c>
      <c r="P6" s="7" t="inlineStr">
        <is>
          <t>Exemplo fictício: ETF não tem isenção de R$ 20 mil</t>
        </is>
      </c>
    </row>
    <row r="7">
      <c r="A7" s="6" t="n">
        <v>46338</v>
      </c>
      <c r="B7" s="7" t="inlineStr">
        <is>
          <t>WDOZ26</t>
        </is>
      </c>
      <c r="C7" s="7" t="inlineStr">
        <is>
          <t>Futuros</t>
        </is>
      </c>
      <c r="D7" s="7" t="inlineStr">
        <is>
          <t>Day trade</t>
        </is>
      </c>
      <c r="E7" s="7" t="n">
        <v>1</v>
      </c>
      <c r="F7" s="8" t="n">
        <v>10</v>
      </c>
      <c r="G7" s="9" t="n">
        <v>5400</v>
      </c>
      <c r="H7" s="9" t="n">
        <v>5394.5</v>
      </c>
      <c r="I7" s="10" t="n">
        <v>1.2</v>
      </c>
      <c r="J7" s="10" t="n"/>
      <c r="K7" s="11">
        <f>IF(OR(OR(A7="",E7="",G7="",H7=""),D7=""),"",IF(J7&lt;&gt;"",J7,IF(D7="Day trade",MAX(0,N7)*0.01,IF(L7*0.00005&gt;1,L7*0.00005,0))))</f>
        <v/>
      </c>
      <c r="L7" s="11">
        <f>IF(OR(A7="",E7="",G7="",H7=""),"",E7*H7*IF(F7="",1,F7))</f>
        <v/>
      </c>
      <c r="M7" s="11">
        <f>IF(OR(A7="",E7="",G7="",H7=""),"",(H7-G7)*E7*IF(F7="",1,F7))</f>
        <v/>
      </c>
      <c r="N7" s="11">
        <f>IF(OR(A7="",E7="",G7="",H7=""),"",M7-N(I7))</f>
        <v/>
      </c>
      <c r="O7" s="12">
        <f>IF(A7="","",YEAR(A7)*100+MONTH(A7))</f>
        <v/>
      </c>
      <c r="P7" s="7" t="inlineStr">
        <is>
          <t>Exemplo fictício: −5,5 pontos × R$ 10</t>
        </is>
      </c>
    </row>
    <row r="8">
      <c r="A8" s="6" t="n"/>
      <c r="B8" s="7" t="n"/>
      <c r="C8" s="7" t="n"/>
      <c r="D8" s="7" t="n"/>
      <c r="E8" s="7" t="n"/>
      <c r="F8" s="8" t="n"/>
      <c r="G8" s="9" t="n"/>
      <c r="H8" s="9" t="n"/>
      <c r="I8" s="10" t="n"/>
      <c r="J8" s="10" t="n"/>
      <c r="K8" s="11">
        <f>IF(OR(OR(A8="",E8="",G8="",H8=""),D8=""),"",IF(J8&lt;&gt;"",J8,IF(D8="Day trade",MAX(0,N8)*0.01,IF(L8*0.00005&gt;1,L8*0.00005,0))))</f>
        <v/>
      </c>
      <c r="L8" s="11">
        <f>IF(OR(A8="",E8="",G8="",H8=""),"",E8*H8*IF(F8="",1,F8))</f>
        <v/>
      </c>
      <c r="M8" s="11">
        <f>IF(OR(A8="",E8="",G8="",H8=""),"",(H8-G8)*E8*IF(F8="",1,F8))</f>
        <v/>
      </c>
      <c r="N8" s="11">
        <f>IF(OR(A8="",E8="",G8="",H8=""),"",M8-N(I8))</f>
        <v/>
      </c>
      <c r="O8" s="12">
        <f>IF(A8="","",YEAR(A8)*100+MONTH(A8))</f>
        <v/>
      </c>
      <c r="P8" s="7" t="n"/>
    </row>
    <row r="9">
      <c r="A9" s="6" t="n"/>
      <c r="B9" s="7" t="n"/>
      <c r="C9" s="7" t="n"/>
      <c r="D9" s="7" t="n"/>
      <c r="E9" s="7" t="n"/>
      <c r="F9" s="8" t="n"/>
      <c r="G9" s="9" t="n"/>
      <c r="H9" s="9" t="n"/>
      <c r="I9" s="10" t="n"/>
      <c r="J9" s="10" t="n"/>
      <c r="K9" s="11">
        <f>IF(OR(OR(A9="",E9="",G9="",H9=""),D9=""),"",IF(J9&lt;&gt;"",J9,IF(D9="Day trade",MAX(0,N9)*0.01,IF(L9*0.00005&gt;1,L9*0.00005,0))))</f>
        <v/>
      </c>
      <c r="L9" s="11">
        <f>IF(OR(A9="",E9="",G9="",H9=""),"",E9*H9*IF(F9="",1,F9))</f>
        <v/>
      </c>
      <c r="M9" s="11">
        <f>IF(OR(A9="",E9="",G9="",H9=""),"",(H9-G9)*E9*IF(F9="",1,F9))</f>
        <v/>
      </c>
      <c r="N9" s="11">
        <f>IF(OR(A9="",E9="",G9="",H9=""),"",M9-N(I9))</f>
        <v/>
      </c>
      <c r="O9" s="12">
        <f>IF(A9="","",YEAR(A9)*100+MONTH(A9))</f>
        <v/>
      </c>
      <c r="P9" s="7" t="n"/>
    </row>
    <row r="10">
      <c r="A10" s="6" t="n"/>
      <c r="B10" s="7" t="n"/>
      <c r="C10" s="7" t="n"/>
      <c r="D10" s="7" t="n"/>
      <c r="E10" s="7" t="n"/>
      <c r="F10" s="8" t="n"/>
      <c r="G10" s="9" t="n"/>
      <c r="H10" s="9" t="n"/>
      <c r="I10" s="10" t="n"/>
      <c r="J10" s="10" t="n"/>
      <c r="K10" s="11">
        <f>IF(OR(OR(A10="",E10="",G10="",H10=""),D10=""),"",IF(J10&lt;&gt;"",J10,IF(D10="Day trade",MAX(0,N10)*0.01,IF(L10*0.00005&gt;1,L10*0.00005,0))))</f>
        <v/>
      </c>
      <c r="L10" s="11">
        <f>IF(OR(A10="",E10="",G10="",H10=""),"",E10*H10*IF(F10="",1,F10))</f>
        <v/>
      </c>
      <c r="M10" s="11">
        <f>IF(OR(A10="",E10="",G10="",H10=""),"",(H10-G10)*E10*IF(F10="",1,F10))</f>
        <v/>
      </c>
      <c r="N10" s="11">
        <f>IF(OR(A10="",E10="",G10="",H10=""),"",M10-N(I10))</f>
        <v/>
      </c>
      <c r="O10" s="12">
        <f>IF(A10="","",YEAR(A10)*100+MONTH(A10))</f>
        <v/>
      </c>
      <c r="P10" s="7" t="n"/>
    </row>
    <row r="11">
      <c r="A11" s="6" t="n"/>
      <c r="B11" s="7" t="n"/>
      <c r="C11" s="7" t="n"/>
      <c r="D11" s="7" t="n"/>
      <c r="E11" s="7" t="n"/>
      <c r="F11" s="8" t="n"/>
      <c r="G11" s="9" t="n"/>
      <c r="H11" s="9" t="n"/>
      <c r="I11" s="10" t="n"/>
      <c r="J11" s="10" t="n"/>
      <c r="K11" s="11">
        <f>IF(OR(OR(A11="",E11="",G11="",H11=""),D11=""),"",IF(J11&lt;&gt;"",J11,IF(D11="Day trade",MAX(0,N11)*0.01,IF(L11*0.00005&gt;1,L11*0.00005,0))))</f>
        <v/>
      </c>
      <c r="L11" s="11">
        <f>IF(OR(A11="",E11="",G11="",H11=""),"",E11*H11*IF(F11="",1,F11))</f>
        <v/>
      </c>
      <c r="M11" s="11">
        <f>IF(OR(A11="",E11="",G11="",H11=""),"",(H11-G11)*E11*IF(F11="",1,F11))</f>
        <v/>
      </c>
      <c r="N11" s="11">
        <f>IF(OR(A11="",E11="",G11="",H11=""),"",M11-N(I11))</f>
        <v/>
      </c>
      <c r="O11" s="12">
        <f>IF(A11="","",YEAR(A11)*100+MONTH(A11))</f>
        <v/>
      </c>
      <c r="P11" s="7" t="n"/>
    </row>
    <row r="12">
      <c r="A12" s="6" t="n"/>
      <c r="B12" s="7" t="n"/>
      <c r="C12" s="7" t="n"/>
      <c r="D12" s="7" t="n"/>
      <c r="E12" s="7" t="n"/>
      <c r="F12" s="8" t="n"/>
      <c r="G12" s="9" t="n"/>
      <c r="H12" s="9" t="n"/>
      <c r="I12" s="10" t="n"/>
      <c r="J12" s="10" t="n"/>
      <c r="K12" s="11">
        <f>IF(OR(OR(A12="",E12="",G12="",H12=""),D12=""),"",IF(J12&lt;&gt;"",J12,IF(D12="Day trade",MAX(0,N12)*0.01,IF(L12*0.00005&gt;1,L12*0.00005,0))))</f>
        <v/>
      </c>
      <c r="L12" s="11">
        <f>IF(OR(A12="",E12="",G12="",H12=""),"",E12*H12*IF(F12="",1,F12))</f>
        <v/>
      </c>
      <c r="M12" s="11">
        <f>IF(OR(A12="",E12="",G12="",H12=""),"",(H12-G12)*E12*IF(F12="",1,F12))</f>
        <v/>
      </c>
      <c r="N12" s="11">
        <f>IF(OR(A12="",E12="",G12="",H12=""),"",M12-N(I12))</f>
        <v/>
      </c>
      <c r="O12" s="12">
        <f>IF(A12="","",YEAR(A12)*100+MONTH(A12))</f>
        <v/>
      </c>
      <c r="P12" s="7" t="n"/>
    </row>
    <row r="13">
      <c r="A13" s="6" t="n"/>
      <c r="B13" s="7" t="n"/>
      <c r="C13" s="7" t="n"/>
      <c r="D13" s="7" t="n"/>
      <c r="E13" s="7" t="n"/>
      <c r="F13" s="8" t="n"/>
      <c r="G13" s="9" t="n"/>
      <c r="H13" s="9" t="n"/>
      <c r="I13" s="10" t="n"/>
      <c r="J13" s="10" t="n"/>
      <c r="K13" s="11">
        <f>IF(OR(OR(A13="",E13="",G13="",H13=""),D13=""),"",IF(J13&lt;&gt;"",J13,IF(D13="Day trade",MAX(0,N13)*0.01,IF(L13*0.00005&gt;1,L13*0.00005,0))))</f>
        <v/>
      </c>
      <c r="L13" s="11">
        <f>IF(OR(A13="",E13="",G13="",H13=""),"",E13*H13*IF(F13="",1,F13))</f>
        <v/>
      </c>
      <c r="M13" s="11">
        <f>IF(OR(A13="",E13="",G13="",H13=""),"",(H13-G13)*E13*IF(F13="",1,F13))</f>
        <v/>
      </c>
      <c r="N13" s="11">
        <f>IF(OR(A13="",E13="",G13="",H13=""),"",M13-N(I13))</f>
        <v/>
      </c>
      <c r="O13" s="12">
        <f>IF(A13="","",YEAR(A13)*100+MONTH(A13))</f>
        <v/>
      </c>
      <c r="P13" s="7" t="n"/>
    </row>
    <row r="14">
      <c r="A14" s="6" t="n"/>
      <c r="B14" s="7" t="n"/>
      <c r="C14" s="7" t="n"/>
      <c r="D14" s="7" t="n"/>
      <c r="E14" s="7" t="n"/>
      <c r="F14" s="8" t="n"/>
      <c r="G14" s="9" t="n"/>
      <c r="H14" s="9" t="n"/>
      <c r="I14" s="10" t="n"/>
      <c r="J14" s="10" t="n"/>
      <c r="K14" s="11">
        <f>IF(OR(OR(A14="",E14="",G14="",H14=""),D14=""),"",IF(J14&lt;&gt;"",J14,IF(D14="Day trade",MAX(0,N14)*0.01,IF(L14*0.00005&gt;1,L14*0.00005,0))))</f>
        <v/>
      </c>
      <c r="L14" s="11">
        <f>IF(OR(A14="",E14="",G14="",H14=""),"",E14*H14*IF(F14="",1,F14))</f>
        <v/>
      </c>
      <c r="M14" s="11">
        <f>IF(OR(A14="",E14="",G14="",H14=""),"",(H14-G14)*E14*IF(F14="",1,F14))</f>
        <v/>
      </c>
      <c r="N14" s="11">
        <f>IF(OR(A14="",E14="",G14="",H14=""),"",M14-N(I14))</f>
        <v/>
      </c>
      <c r="O14" s="12">
        <f>IF(A14="","",YEAR(A14)*100+MONTH(A14))</f>
        <v/>
      </c>
      <c r="P14" s="7" t="n"/>
    </row>
    <row r="15">
      <c r="A15" s="6" t="n"/>
      <c r="B15" s="7" t="n"/>
      <c r="C15" s="7" t="n"/>
      <c r="D15" s="7" t="n"/>
      <c r="E15" s="7" t="n"/>
      <c r="F15" s="8" t="n"/>
      <c r="G15" s="9" t="n"/>
      <c r="H15" s="9" t="n"/>
      <c r="I15" s="10" t="n"/>
      <c r="J15" s="10" t="n"/>
      <c r="K15" s="11">
        <f>IF(OR(OR(A15="",E15="",G15="",H15=""),D15=""),"",IF(J15&lt;&gt;"",J15,IF(D15="Day trade",MAX(0,N15)*0.01,IF(L15*0.00005&gt;1,L15*0.00005,0))))</f>
        <v/>
      </c>
      <c r="L15" s="11">
        <f>IF(OR(A15="",E15="",G15="",H15=""),"",E15*H15*IF(F15="",1,F15))</f>
        <v/>
      </c>
      <c r="M15" s="11">
        <f>IF(OR(A15="",E15="",G15="",H15=""),"",(H15-G15)*E15*IF(F15="",1,F15))</f>
        <v/>
      </c>
      <c r="N15" s="11">
        <f>IF(OR(A15="",E15="",G15="",H15=""),"",M15-N(I15))</f>
        <v/>
      </c>
      <c r="O15" s="12">
        <f>IF(A15="","",YEAR(A15)*100+MONTH(A15))</f>
        <v/>
      </c>
      <c r="P15" s="7" t="n"/>
    </row>
    <row r="16">
      <c r="A16" s="6" t="n"/>
      <c r="B16" s="7" t="n"/>
      <c r="C16" s="7" t="n"/>
      <c r="D16" s="7" t="n"/>
      <c r="E16" s="7" t="n"/>
      <c r="F16" s="8" t="n"/>
      <c r="G16" s="9" t="n"/>
      <c r="H16" s="9" t="n"/>
      <c r="I16" s="10" t="n"/>
      <c r="J16" s="10" t="n"/>
      <c r="K16" s="11">
        <f>IF(OR(OR(A16="",E16="",G16="",H16=""),D16=""),"",IF(J16&lt;&gt;"",J16,IF(D16="Day trade",MAX(0,N16)*0.01,IF(L16*0.00005&gt;1,L16*0.00005,0))))</f>
        <v/>
      </c>
      <c r="L16" s="11">
        <f>IF(OR(A16="",E16="",G16="",H16=""),"",E16*H16*IF(F16="",1,F16))</f>
        <v/>
      </c>
      <c r="M16" s="11">
        <f>IF(OR(A16="",E16="",G16="",H16=""),"",(H16-G16)*E16*IF(F16="",1,F16))</f>
        <v/>
      </c>
      <c r="N16" s="11">
        <f>IF(OR(A16="",E16="",G16="",H16=""),"",M16-N(I16))</f>
        <v/>
      </c>
      <c r="O16" s="12">
        <f>IF(A16="","",YEAR(A16)*100+MONTH(A16))</f>
        <v/>
      </c>
      <c r="P16" s="7" t="n"/>
    </row>
    <row r="17">
      <c r="A17" s="6" t="n"/>
      <c r="B17" s="7" t="n"/>
      <c r="C17" s="7" t="n"/>
      <c r="D17" s="7" t="n"/>
      <c r="E17" s="7" t="n"/>
      <c r="F17" s="8" t="n"/>
      <c r="G17" s="9" t="n"/>
      <c r="H17" s="9" t="n"/>
      <c r="I17" s="10" t="n"/>
      <c r="J17" s="10" t="n"/>
      <c r="K17" s="11">
        <f>IF(OR(OR(A17="",E17="",G17="",H17=""),D17=""),"",IF(J17&lt;&gt;"",J17,IF(D17="Day trade",MAX(0,N17)*0.01,IF(L17*0.00005&gt;1,L17*0.00005,0))))</f>
        <v/>
      </c>
      <c r="L17" s="11">
        <f>IF(OR(A17="",E17="",G17="",H17=""),"",E17*H17*IF(F17="",1,F17))</f>
        <v/>
      </c>
      <c r="M17" s="11">
        <f>IF(OR(A17="",E17="",G17="",H17=""),"",(H17-G17)*E17*IF(F17="",1,F17))</f>
        <v/>
      </c>
      <c r="N17" s="11">
        <f>IF(OR(A17="",E17="",G17="",H17=""),"",M17-N(I17))</f>
        <v/>
      </c>
      <c r="O17" s="12">
        <f>IF(A17="","",YEAR(A17)*100+MONTH(A17))</f>
        <v/>
      </c>
      <c r="P17" s="7" t="n"/>
    </row>
    <row r="18">
      <c r="A18" s="6" t="n"/>
      <c r="B18" s="7" t="n"/>
      <c r="C18" s="7" t="n"/>
      <c r="D18" s="7" t="n"/>
      <c r="E18" s="7" t="n"/>
      <c r="F18" s="8" t="n"/>
      <c r="G18" s="9" t="n"/>
      <c r="H18" s="9" t="n"/>
      <c r="I18" s="10" t="n"/>
      <c r="J18" s="10" t="n"/>
      <c r="K18" s="11">
        <f>IF(OR(OR(A18="",E18="",G18="",H18=""),D18=""),"",IF(J18&lt;&gt;"",J18,IF(D18="Day trade",MAX(0,N18)*0.01,IF(L18*0.00005&gt;1,L18*0.00005,0))))</f>
        <v/>
      </c>
      <c r="L18" s="11">
        <f>IF(OR(A18="",E18="",G18="",H18=""),"",E18*H18*IF(F18="",1,F18))</f>
        <v/>
      </c>
      <c r="M18" s="11">
        <f>IF(OR(A18="",E18="",G18="",H18=""),"",(H18-G18)*E18*IF(F18="",1,F18))</f>
        <v/>
      </c>
      <c r="N18" s="11">
        <f>IF(OR(A18="",E18="",G18="",H18=""),"",M18-N(I18))</f>
        <v/>
      </c>
      <c r="O18" s="12">
        <f>IF(A18="","",YEAR(A18)*100+MONTH(A18))</f>
        <v/>
      </c>
      <c r="P18" s="7" t="n"/>
    </row>
    <row r="19">
      <c r="A19" s="6" t="n"/>
      <c r="B19" s="7" t="n"/>
      <c r="C19" s="7" t="n"/>
      <c r="D19" s="7" t="n"/>
      <c r="E19" s="7" t="n"/>
      <c r="F19" s="8" t="n"/>
      <c r="G19" s="9" t="n"/>
      <c r="H19" s="9" t="n"/>
      <c r="I19" s="10" t="n"/>
      <c r="J19" s="10" t="n"/>
      <c r="K19" s="11">
        <f>IF(OR(OR(A19="",E19="",G19="",H19=""),D19=""),"",IF(J19&lt;&gt;"",J19,IF(D19="Day trade",MAX(0,N19)*0.01,IF(L19*0.00005&gt;1,L19*0.00005,0))))</f>
        <v/>
      </c>
      <c r="L19" s="11">
        <f>IF(OR(A19="",E19="",G19="",H19=""),"",E19*H19*IF(F19="",1,F19))</f>
        <v/>
      </c>
      <c r="M19" s="11">
        <f>IF(OR(A19="",E19="",G19="",H19=""),"",(H19-G19)*E19*IF(F19="",1,F19))</f>
        <v/>
      </c>
      <c r="N19" s="11">
        <f>IF(OR(A19="",E19="",G19="",H19=""),"",M19-N(I19))</f>
        <v/>
      </c>
      <c r="O19" s="12">
        <f>IF(A19="","",YEAR(A19)*100+MONTH(A19))</f>
        <v/>
      </c>
      <c r="P19" s="7" t="n"/>
    </row>
    <row r="20">
      <c r="A20" s="6" t="n"/>
      <c r="B20" s="7" t="n"/>
      <c r="C20" s="7" t="n"/>
      <c r="D20" s="7" t="n"/>
      <c r="E20" s="7" t="n"/>
      <c r="F20" s="8" t="n"/>
      <c r="G20" s="9" t="n"/>
      <c r="H20" s="9" t="n"/>
      <c r="I20" s="10" t="n"/>
      <c r="J20" s="10" t="n"/>
      <c r="K20" s="11">
        <f>IF(OR(OR(A20="",E20="",G20="",H20=""),D20=""),"",IF(J20&lt;&gt;"",J20,IF(D20="Day trade",MAX(0,N20)*0.01,IF(L20*0.00005&gt;1,L20*0.00005,0))))</f>
        <v/>
      </c>
      <c r="L20" s="11">
        <f>IF(OR(A20="",E20="",G20="",H20=""),"",E20*H20*IF(F20="",1,F20))</f>
        <v/>
      </c>
      <c r="M20" s="11">
        <f>IF(OR(A20="",E20="",G20="",H20=""),"",(H20-G20)*E20*IF(F20="",1,F20))</f>
        <v/>
      </c>
      <c r="N20" s="11">
        <f>IF(OR(A20="",E20="",G20="",H20=""),"",M20-N(I20))</f>
        <v/>
      </c>
      <c r="O20" s="12">
        <f>IF(A20="","",YEAR(A20)*100+MONTH(A20))</f>
        <v/>
      </c>
      <c r="P20" s="7" t="n"/>
    </row>
    <row r="21">
      <c r="A21" s="6" t="n"/>
      <c r="B21" s="7" t="n"/>
      <c r="C21" s="7" t="n"/>
      <c r="D21" s="7" t="n"/>
      <c r="E21" s="7" t="n"/>
      <c r="F21" s="8" t="n"/>
      <c r="G21" s="9" t="n"/>
      <c r="H21" s="9" t="n"/>
      <c r="I21" s="10" t="n"/>
      <c r="J21" s="10" t="n"/>
      <c r="K21" s="11">
        <f>IF(OR(OR(A21="",E21="",G21="",H21=""),D21=""),"",IF(J21&lt;&gt;"",J21,IF(D21="Day trade",MAX(0,N21)*0.01,IF(L21*0.00005&gt;1,L21*0.00005,0))))</f>
        <v/>
      </c>
      <c r="L21" s="11">
        <f>IF(OR(A21="",E21="",G21="",H21=""),"",E21*H21*IF(F21="",1,F21))</f>
        <v/>
      </c>
      <c r="M21" s="11">
        <f>IF(OR(A21="",E21="",G21="",H21=""),"",(H21-G21)*E21*IF(F21="",1,F21))</f>
        <v/>
      </c>
      <c r="N21" s="11">
        <f>IF(OR(A21="",E21="",G21="",H21=""),"",M21-N(I21))</f>
        <v/>
      </c>
      <c r="O21" s="12">
        <f>IF(A21="","",YEAR(A21)*100+MONTH(A21))</f>
        <v/>
      </c>
      <c r="P21" s="7" t="n"/>
    </row>
    <row r="22">
      <c r="A22" s="6" t="n"/>
      <c r="B22" s="7" t="n"/>
      <c r="C22" s="7" t="n"/>
      <c r="D22" s="7" t="n"/>
      <c r="E22" s="7" t="n"/>
      <c r="F22" s="8" t="n"/>
      <c r="G22" s="9" t="n"/>
      <c r="H22" s="9" t="n"/>
      <c r="I22" s="10" t="n"/>
      <c r="J22" s="10" t="n"/>
      <c r="K22" s="11">
        <f>IF(OR(OR(A22="",E22="",G22="",H22=""),D22=""),"",IF(J22&lt;&gt;"",J22,IF(D22="Day trade",MAX(0,N22)*0.01,IF(L22*0.00005&gt;1,L22*0.00005,0))))</f>
        <v/>
      </c>
      <c r="L22" s="11">
        <f>IF(OR(A22="",E22="",G22="",H22=""),"",E22*H22*IF(F22="",1,F22))</f>
        <v/>
      </c>
      <c r="M22" s="11">
        <f>IF(OR(A22="",E22="",G22="",H22=""),"",(H22-G22)*E22*IF(F22="",1,F22))</f>
        <v/>
      </c>
      <c r="N22" s="11">
        <f>IF(OR(A22="",E22="",G22="",H22=""),"",M22-N(I22))</f>
        <v/>
      </c>
      <c r="O22" s="12">
        <f>IF(A22="","",YEAR(A22)*100+MONTH(A22))</f>
        <v/>
      </c>
      <c r="P22" s="7" t="n"/>
    </row>
    <row r="23">
      <c r="A23" s="6" t="n"/>
      <c r="B23" s="7" t="n"/>
      <c r="C23" s="7" t="n"/>
      <c r="D23" s="7" t="n"/>
      <c r="E23" s="7" t="n"/>
      <c r="F23" s="8" t="n"/>
      <c r="G23" s="9" t="n"/>
      <c r="H23" s="9" t="n"/>
      <c r="I23" s="10" t="n"/>
      <c r="J23" s="10" t="n"/>
      <c r="K23" s="11">
        <f>IF(OR(OR(A23="",E23="",G23="",H23=""),D23=""),"",IF(J23&lt;&gt;"",J23,IF(D23="Day trade",MAX(0,N23)*0.01,IF(L23*0.00005&gt;1,L23*0.00005,0))))</f>
        <v/>
      </c>
      <c r="L23" s="11">
        <f>IF(OR(A23="",E23="",G23="",H23=""),"",E23*H23*IF(F23="",1,F23))</f>
        <v/>
      </c>
      <c r="M23" s="11">
        <f>IF(OR(A23="",E23="",G23="",H23=""),"",(H23-G23)*E23*IF(F23="",1,F23))</f>
        <v/>
      </c>
      <c r="N23" s="11">
        <f>IF(OR(A23="",E23="",G23="",H23=""),"",M23-N(I23))</f>
        <v/>
      </c>
      <c r="O23" s="12">
        <f>IF(A23="","",YEAR(A23)*100+MONTH(A23))</f>
        <v/>
      </c>
      <c r="P23" s="7" t="n"/>
    </row>
    <row r="24">
      <c r="A24" s="6" t="n"/>
      <c r="B24" s="7" t="n"/>
      <c r="C24" s="7" t="n"/>
      <c r="D24" s="7" t="n"/>
      <c r="E24" s="7" t="n"/>
      <c r="F24" s="8" t="n"/>
      <c r="G24" s="9" t="n"/>
      <c r="H24" s="9" t="n"/>
      <c r="I24" s="10" t="n"/>
      <c r="J24" s="10" t="n"/>
      <c r="K24" s="11">
        <f>IF(OR(OR(A24="",E24="",G24="",H24=""),D24=""),"",IF(J24&lt;&gt;"",J24,IF(D24="Day trade",MAX(0,N24)*0.01,IF(L24*0.00005&gt;1,L24*0.00005,0))))</f>
        <v/>
      </c>
      <c r="L24" s="11">
        <f>IF(OR(A24="",E24="",G24="",H24=""),"",E24*H24*IF(F24="",1,F24))</f>
        <v/>
      </c>
      <c r="M24" s="11">
        <f>IF(OR(A24="",E24="",G24="",H24=""),"",(H24-G24)*E24*IF(F24="",1,F24))</f>
        <v/>
      </c>
      <c r="N24" s="11">
        <f>IF(OR(A24="",E24="",G24="",H24=""),"",M24-N(I24))</f>
        <v/>
      </c>
      <c r="O24" s="12">
        <f>IF(A24="","",YEAR(A24)*100+MONTH(A24))</f>
        <v/>
      </c>
      <c r="P24" s="7" t="n"/>
    </row>
    <row r="25">
      <c r="A25" s="6" t="n"/>
      <c r="B25" s="7" t="n"/>
      <c r="C25" s="7" t="n"/>
      <c r="D25" s="7" t="n"/>
      <c r="E25" s="7" t="n"/>
      <c r="F25" s="8" t="n"/>
      <c r="G25" s="9" t="n"/>
      <c r="H25" s="9" t="n"/>
      <c r="I25" s="10" t="n"/>
      <c r="J25" s="10" t="n"/>
      <c r="K25" s="11">
        <f>IF(OR(OR(A25="",E25="",G25="",H25=""),D25=""),"",IF(J25&lt;&gt;"",J25,IF(D25="Day trade",MAX(0,N25)*0.01,IF(L25*0.00005&gt;1,L25*0.00005,0))))</f>
        <v/>
      </c>
      <c r="L25" s="11">
        <f>IF(OR(A25="",E25="",G25="",H25=""),"",E25*H25*IF(F25="",1,F25))</f>
        <v/>
      </c>
      <c r="M25" s="11">
        <f>IF(OR(A25="",E25="",G25="",H25=""),"",(H25-G25)*E25*IF(F25="",1,F25))</f>
        <v/>
      </c>
      <c r="N25" s="11">
        <f>IF(OR(A25="",E25="",G25="",H25=""),"",M25-N(I25))</f>
        <v/>
      </c>
      <c r="O25" s="12">
        <f>IF(A25="","",YEAR(A25)*100+MONTH(A25))</f>
        <v/>
      </c>
      <c r="P25" s="7" t="n"/>
    </row>
    <row r="26">
      <c r="A26" s="6" t="n"/>
      <c r="B26" s="7" t="n"/>
      <c r="C26" s="7" t="n"/>
      <c r="D26" s="7" t="n"/>
      <c r="E26" s="7" t="n"/>
      <c r="F26" s="8" t="n"/>
      <c r="G26" s="9" t="n"/>
      <c r="H26" s="9" t="n"/>
      <c r="I26" s="10" t="n"/>
      <c r="J26" s="10" t="n"/>
      <c r="K26" s="11">
        <f>IF(OR(OR(A26="",E26="",G26="",H26=""),D26=""),"",IF(J26&lt;&gt;"",J26,IF(D26="Day trade",MAX(0,N26)*0.01,IF(L26*0.00005&gt;1,L26*0.00005,0))))</f>
        <v/>
      </c>
      <c r="L26" s="11">
        <f>IF(OR(A26="",E26="",G26="",H26=""),"",E26*H26*IF(F26="",1,F26))</f>
        <v/>
      </c>
      <c r="M26" s="11">
        <f>IF(OR(A26="",E26="",G26="",H26=""),"",(H26-G26)*E26*IF(F26="",1,F26))</f>
        <v/>
      </c>
      <c r="N26" s="11">
        <f>IF(OR(A26="",E26="",G26="",H26=""),"",M26-N(I26))</f>
        <v/>
      </c>
      <c r="O26" s="12">
        <f>IF(A26="","",YEAR(A26)*100+MONTH(A26))</f>
        <v/>
      </c>
      <c r="P26" s="7" t="n"/>
    </row>
    <row r="27">
      <c r="A27" s="6" t="n"/>
      <c r="B27" s="7" t="n"/>
      <c r="C27" s="7" t="n"/>
      <c r="D27" s="7" t="n"/>
      <c r="E27" s="7" t="n"/>
      <c r="F27" s="8" t="n"/>
      <c r="G27" s="9" t="n"/>
      <c r="H27" s="9" t="n"/>
      <c r="I27" s="10" t="n"/>
      <c r="J27" s="10" t="n"/>
      <c r="K27" s="11">
        <f>IF(OR(OR(A27="",E27="",G27="",H27=""),D27=""),"",IF(J27&lt;&gt;"",J27,IF(D27="Day trade",MAX(0,N27)*0.01,IF(L27*0.00005&gt;1,L27*0.00005,0))))</f>
        <v/>
      </c>
      <c r="L27" s="11">
        <f>IF(OR(A27="",E27="",G27="",H27=""),"",E27*H27*IF(F27="",1,F27))</f>
        <v/>
      </c>
      <c r="M27" s="11">
        <f>IF(OR(A27="",E27="",G27="",H27=""),"",(H27-G27)*E27*IF(F27="",1,F27))</f>
        <v/>
      </c>
      <c r="N27" s="11">
        <f>IF(OR(A27="",E27="",G27="",H27=""),"",M27-N(I27))</f>
        <v/>
      </c>
      <c r="O27" s="12">
        <f>IF(A27="","",YEAR(A27)*100+MONTH(A27))</f>
        <v/>
      </c>
      <c r="P27" s="7" t="n"/>
    </row>
    <row r="28">
      <c r="A28" s="6" t="n"/>
      <c r="B28" s="7" t="n"/>
      <c r="C28" s="7" t="n"/>
      <c r="D28" s="7" t="n"/>
      <c r="E28" s="7" t="n"/>
      <c r="F28" s="8" t="n"/>
      <c r="G28" s="9" t="n"/>
      <c r="H28" s="9" t="n"/>
      <c r="I28" s="10" t="n"/>
      <c r="J28" s="10" t="n"/>
      <c r="K28" s="11">
        <f>IF(OR(OR(A28="",E28="",G28="",H28=""),D28=""),"",IF(J28&lt;&gt;"",J28,IF(D28="Day trade",MAX(0,N28)*0.01,IF(L28*0.00005&gt;1,L28*0.00005,0))))</f>
        <v/>
      </c>
      <c r="L28" s="11">
        <f>IF(OR(A28="",E28="",G28="",H28=""),"",E28*H28*IF(F28="",1,F28))</f>
        <v/>
      </c>
      <c r="M28" s="11">
        <f>IF(OR(A28="",E28="",G28="",H28=""),"",(H28-G28)*E28*IF(F28="",1,F28))</f>
        <v/>
      </c>
      <c r="N28" s="11">
        <f>IF(OR(A28="",E28="",G28="",H28=""),"",M28-N(I28))</f>
        <v/>
      </c>
      <c r="O28" s="12">
        <f>IF(A28="","",YEAR(A28)*100+MONTH(A28))</f>
        <v/>
      </c>
      <c r="P28" s="7" t="n"/>
    </row>
    <row r="29">
      <c r="A29" s="6" t="n"/>
      <c r="B29" s="7" t="n"/>
      <c r="C29" s="7" t="n"/>
      <c r="D29" s="7" t="n"/>
      <c r="E29" s="7" t="n"/>
      <c r="F29" s="8" t="n"/>
      <c r="G29" s="9" t="n"/>
      <c r="H29" s="9" t="n"/>
      <c r="I29" s="10" t="n"/>
      <c r="J29" s="10" t="n"/>
      <c r="K29" s="11">
        <f>IF(OR(OR(A29="",E29="",G29="",H29=""),D29=""),"",IF(J29&lt;&gt;"",J29,IF(D29="Day trade",MAX(0,N29)*0.01,IF(L29*0.00005&gt;1,L29*0.00005,0))))</f>
        <v/>
      </c>
      <c r="L29" s="11">
        <f>IF(OR(A29="",E29="",G29="",H29=""),"",E29*H29*IF(F29="",1,F29))</f>
        <v/>
      </c>
      <c r="M29" s="11">
        <f>IF(OR(A29="",E29="",G29="",H29=""),"",(H29-G29)*E29*IF(F29="",1,F29))</f>
        <v/>
      </c>
      <c r="N29" s="11">
        <f>IF(OR(A29="",E29="",G29="",H29=""),"",M29-N(I29))</f>
        <v/>
      </c>
      <c r="O29" s="12">
        <f>IF(A29="","",YEAR(A29)*100+MONTH(A29))</f>
        <v/>
      </c>
      <c r="P29" s="7" t="n"/>
    </row>
    <row r="30">
      <c r="A30" s="6" t="n"/>
      <c r="B30" s="7" t="n"/>
      <c r="C30" s="7" t="n"/>
      <c r="D30" s="7" t="n"/>
      <c r="E30" s="7" t="n"/>
      <c r="F30" s="8" t="n"/>
      <c r="G30" s="9" t="n"/>
      <c r="H30" s="9" t="n"/>
      <c r="I30" s="10" t="n"/>
      <c r="J30" s="10" t="n"/>
      <c r="K30" s="11">
        <f>IF(OR(OR(A30="",E30="",G30="",H30=""),D30=""),"",IF(J30&lt;&gt;"",J30,IF(D30="Day trade",MAX(0,N30)*0.01,IF(L30*0.00005&gt;1,L30*0.00005,0))))</f>
        <v/>
      </c>
      <c r="L30" s="11">
        <f>IF(OR(A30="",E30="",G30="",H30=""),"",E30*H30*IF(F30="",1,F30))</f>
        <v/>
      </c>
      <c r="M30" s="11">
        <f>IF(OR(A30="",E30="",G30="",H30=""),"",(H30-G30)*E30*IF(F30="",1,F30))</f>
        <v/>
      </c>
      <c r="N30" s="11">
        <f>IF(OR(A30="",E30="",G30="",H30=""),"",M30-N(I30))</f>
        <v/>
      </c>
      <c r="O30" s="12">
        <f>IF(A30="","",YEAR(A30)*100+MONTH(A30))</f>
        <v/>
      </c>
      <c r="P30" s="7" t="n"/>
    </row>
    <row r="31">
      <c r="A31" s="6" t="n"/>
      <c r="B31" s="7" t="n"/>
      <c r="C31" s="7" t="n"/>
      <c r="D31" s="7" t="n"/>
      <c r="E31" s="7" t="n"/>
      <c r="F31" s="8" t="n"/>
      <c r="G31" s="9" t="n"/>
      <c r="H31" s="9" t="n"/>
      <c r="I31" s="10" t="n"/>
      <c r="J31" s="10" t="n"/>
      <c r="K31" s="11">
        <f>IF(OR(OR(A31="",E31="",G31="",H31=""),D31=""),"",IF(J31&lt;&gt;"",J31,IF(D31="Day trade",MAX(0,N31)*0.01,IF(L31*0.00005&gt;1,L31*0.00005,0))))</f>
        <v/>
      </c>
      <c r="L31" s="11">
        <f>IF(OR(A31="",E31="",G31="",H31=""),"",E31*H31*IF(F31="",1,F31))</f>
        <v/>
      </c>
      <c r="M31" s="11">
        <f>IF(OR(A31="",E31="",G31="",H31=""),"",(H31-G31)*E31*IF(F31="",1,F31))</f>
        <v/>
      </c>
      <c r="N31" s="11">
        <f>IF(OR(A31="",E31="",G31="",H31=""),"",M31-N(I31))</f>
        <v/>
      </c>
      <c r="O31" s="12">
        <f>IF(A31="","",YEAR(A31)*100+MONTH(A31))</f>
        <v/>
      </c>
      <c r="P31" s="7" t="n"/>
    </row>
    <row r="32">
      <c r="A32" s="6" t="n"/>
      <c r="B32" s="7" t="n"/>
      <c r="C32" s="7" t="n"/>
      <c r="D32" s="7" t="n"/>
      <c r="E32" s="7" t="n"/>
      <c r="F32" s="8" t="n"/>
      <c r="G32" s="9" t="n"/>
      <c r="H32" s="9" t="n"/>
      <c r="I32" s="10" t="n"/>
      <c r="J32" s="10" t="n"/>
      <c r="K32" s="11">
        <f>IF(OR(OR(A32="",E32="",G32="",H32=""),D32=""),"",IF(J32&lt;&gt;"",J32,IF(D32="Day trade",MAX(0,N32)*0.01,IF(L32*0.00005&gt;1,L32*0.00005,0))))</f>
        <v/>
      </c>
      <c r="L32" s="11">
        <f>IF(OR(A32="",E32="",G32="",H32=""),"",E32*H32*IF(F32="",1,F32))</f>
        <v/>
      </c>
      <c r="M32" s="11">
        <f>IF(OR(A32="",E32="",G32="",H32=""),"",(H32-G32)*E32*IF(F32="",1,F32))</f>
        <v/>
      </c>
      <c r="N32" s="11">
        <f>IF(OR(A32="",E32="",G32="",H32=""),"",M32-N(I32))</f>
        <v/>
      </c>
      <c r="O32" s="12">
        <f>IF(A32="","",YEAR(A32)*100+MONTH(A32))</f>
        <v/>
      </c>
      <c r="P32" s="7" t="n"/>
    </row>
    <row r="33">
      <c r="A33" s="6" t="n"/>
      <c r="B33" s="7" t="n"/>
      <c r="C33" s="7" t="n"/>
      <c r="D33" s="7" t="n"/>
      <c r="E33" s="7" t="n"/>
      <c r="F33" s="8" t="n"/>
      <c r="G33" s="9" t="n"/>
      <c r="H33" s="9" t="n"/>
      <c r="I33" s="10" t="n"/>
      <c r="J33" s="10" t="n"/>
      <c r="K33" s="11">
        <f>IF(OR(OR(A33="",E33="",G33="",H33=""),D33=""),"",IF(J33&lt;&gt;"",J33,IF(D33="Day trade",MAX(0,N33)*0.01,IF(L33*0.00005&gt;1,L33*0.00005,0))))</f>
        <v/>
      </c>
      <c r="L33" s="11">
        <f>IF(OR(A33="",E33="",G33="",H33=""),"",E33*H33*IF(F33="",1,F33))</f>
        <v/>
      </c>
      <c r="M33" s="11">
        <f>IF(OR(A33="",E33="",G33="",H33=""),"",(H33-G33)*E33*IF(F33="",1,F33))</f>
        <v/>
      </c>
      <c r="N33" s="11">
        <f>IF(OR(A33="",E33="",G33="",H33=""),"",M33-N(I33))</f>
        <v/>
      </c>
      <c r="O33" s="12">
        <f>IF(A33="","",YEAR(A33)*100+MONTH(A33))</f>
        <v/>
      </c>
      <c r="P33" s="7" t="n"/>
    </row>
    <row r="34">
      <c r="A34" s="6" t="n"/>
      <c r="B34" s="7" t="n"/>
      <c r="C34" s="7" t="n"/>
      <c r="D34" s="7" t="n"/>
      <c r="E34" s="7" t="n"/>
      <c r="F34" s="8" t="n"/>
      <c r="G34" s="9" t="n"/>
      <c r="H34" s="9" t="n"/>
      <c r="I34" s="10" t="n"/>
      <c r="J34" s="10" t="n"/>
      <c r="K34" s="11">
        <f>IF(OR(OR(A34="",E34="",G34="",H34=""),D34=""),"",IF(J34&lt;&gt;"",J34,IF(D34="Day trade",MAX(0,N34)*0.01,IF(L34*0.00005&gt;1,L34*0.00005,0))))</f>
        <v/>
      </c>
      <c r="L34" s="11">
        <f>IF(OR(A34="",E34="",G34="",H34=""),"",E34*H34*IF(F34="",1,F34))</f>
        <v/>
      </c>
      <c r="M34" s="11">
        <f>IF(OR(A34="",E34="",G34="",H34=""),"",(H34-G34)*E34*IF(F34="",1,F34))</f>
        <v/>
      </c>
      <c r="N34" s="11">
        <f>IF(OR(A34="",E34="",G34="",H34=""),"",M34-N(I34))</f>
        <v/>
      </c>
      <c r="O34" s="12">
        <f>IF(A34="","",YEAR(A34)*100+MONTH(A34))</f>
        <v/>
      </c>
      <c r="P34" s="7" t="n"/>
    </row>
    <row r="35">
      <c r="A35" s="6" t="n"/>
      <c r="B35" s="7" t="n"/>
      <c r="C35" s="7" t="n"/>
      <c r="D35" s="7" t="n"/>
      <c r="E35" s="7" t="n"/>
      <c r="F35" s="8" t="n"/>
      <c r="G35" s="9" t="n"/>
      <c r="H35" s="9" t="n"/>
      <c r="I35" s="10" t="n"/>
      <c r="J35" s="10" t="n"/>
      <c r="K35" s="11">
        <f>IF(OR(OR(A35="",E35="",G35="",H35=""),D35=""),"",IF(J35&lt;&gt;"",J35,IF(D35="Day trade",MAX(0,N35)*0.01,IF(L35*0.00005&gt;1,L35*0.00005,0))))</f>
        <v/>
      </c>
      <c r="L35" s="11">
        <f>IF(OR(A35="",E35="",G35="",H35=""),"",E35*H35*IF(F35="",1,F35))</f>
        <v/>
      </c>
      <c r="M35" s="11">
        <f>IF(OR(A35="",E35="",G35="",H35=""),"",(H35-G35)*E35*IF(F35="",1,F35))</f>
        <v/>
      </c>
      <c r="N35" s="11">
        <f>IF(OR(A35="",E35="",G35="",H35=""),"",M35-N(I35))</f>
        <v/>
      </c>
      <c r="O35" s="12">
        <f>IF(A35="","",YEAR(A35)*100+MONTH(A35))</f>
        <v/>
      </c>
      <c r="P35" s="7" t="n"/>
    </row>
    <row r="36">
      <c r="A36" s="6" t="n"/>
      <c r="B36" s="7" t="n"/>
      <c r="C36" s="7" t="n"/>
      <c r="D36" s="7" t="n"/>
      <c r="E36" s="7" t="n"/>
      <c r="F36" s="8" t="n"/>
      <c r="G36" s="9" t="n"/>
      <c r="H36" s="9" t="n"/>
      <c r="I36" s="10" t="n"/>
      <c r="J36" s="10" t="n"/>
      <c r="K36" s="11">
        <f>IF(OR(OR(A36="",E36="",G36="",H36=""),D36=""),"",IF(J36&lt;&gt;"",J36,IF(D36="Day trade",MAX(0,N36)*0.01,IF(L36*0.00005&gt;1,L36*0.00005,0))))</f>
        <v/>
      </c>
      <c r="L36" s="11">
        <f>IF(OR(A36="",E36="",G36="",H36=""),"",E36*H36*IF(F36="",1,F36))</f>
        <v/>
      </c>
      <c r="M36" s="11">
        <f>IF(OR(A36="",E36="",G36="",H36=""),"",(H36-G36)*E36*IF(F36="",1,F36))</f>
        <v/>
      </c>
      <c r="N36" s="11">
        <f>IF(OR(A36="",E36="",G36="",H36=""),"",M36-N(I36))</f>
        <v/>
      </c>
      <c r="O36" s="12">
        <f>IF(A36="","",YEAR(A36)*100+MONTH(A36))</f>
        <v/>
      </c>
      <c r="P36" s="7" t="n"/>
    </row>
    <row r="37">
      <c r="A37" s="6" t="n"/>
      <c r="B37" s="7" t="n"/>
      <c r="C37" s="7" t="n"/>
      <c r="D37" s="7" t="n"/>
      <c r="E37" s="7" t="n"/>
      <c r="F37" s="8" t="n"/>
      <c r="G37" s="9" t="n"/>
      <c r="H37" s="9" t="n"/>
      <c r="I37" s="10" t="n"/>
      <c r="J37" s="10" t="n"/>
      <c r="K37" s="11">
        <f>IF(OR(OR(A37="",E37="",G37="",H37=""),D37=""),"",IF(J37&lt;&gt;"",J37,IF(D37="Day trade",MAX(0,N37)*0.01,IF(L37*0.00005&gt;1,L37*0.00005,0))))</f>
        <v/>
      </c>
      <c r="L37" s="11">
        <f>IF(OR(A37="",E37="",G37="",H37=""),"",E37*H37*IF(F37="",1,F37))</f>
        <v/>
      </c>
      <c r="M37" s="11">
        <f>IF(OR(A37="",E37="",G37="",H37=""),"",(H37-G37)*E37*IF(F37="",1,F37))</f>
        <v/>
      </c>
      <c r="N37" s="11">
        <f>IF(OR(A37="",E37="",G37="",H37=""),"",M37-N(I37))</f>
        <v/>
      </c>
      <c r="O37" s="12">
        <f>IF(A37="","",YEAR(A37)*100+MONTH(A37))</f>
        <v/>
      </c>
      <c r="P37" s="7" t="n"/>
    </row>
    <row r="38">
      <c r="A38" s="6" t="n"/>
      <c r="B38" s="7" t="n"/>
      <c r="C38" s="7" t="n"/>
      <c r="D38" s="7" t="n"/>
      <c r="E38" s="7" t="n"/>
      <c r="F38" s="8" t="n"/>
      <c r="G38" s="9" t="n"/>
      <c r="H38" s="9" t="n"/>
      <c r="I38" s="10" t="n"/>
      <c r="J38" s="10" t="n"/>
      <c r="K38" s="11">
        <f>IF(OR(OR(A38="",E38="",G38="",H38=""),D38=""),"",IF(J38&lt;&gt;"",J38,IF(D38="Day trade",MAX(0,N38)*0.01,IF(L38*0.00005&gt;1,L38*0.00005,0))))</f>
        <v/>
      </c>
      <c r="L38" s="11">
        <f>IF(OR(A38="",E38="",G38="",H38=""),"",E38*H38*IF(F38="",1,F38))</f>
        <v/>
      </c>
      <c r="M38" s="11">
        <f>IF(OR(A38="",E38="",G38="",H38=""),"",(H38-G38)*E38*IF(F38="",1,F38))</f>
        <v/>
      </c>
      <c r="N38" s="11">
        <f>IF(OR(A38="",E38="",G38="",H38=""),"",M38-N(I38))</f>
        <v/>
      </c>
      <c r="O38" s="12">
        <f>IF(A38="","",YEAR(A38)*100+MONTH(A38))</f>
        <v/>
      </c>
      <c r="P38" s="7" t="n"/>
    </row>
    <row r="39">
      <c r="A39" s="6" t="n"/>
      <c r="B39" s="7" t="n"/>
      <c r="C39" s="7" t="n"/>
      <c r="D39" s="7" t="n"/>
      <c r="E39" s="7" t="n"/>
      <c r="F39" s="8" t="n"/>
      <c r="G39" s="9" t="n"/>
      <c r="H39" s="9" t="n"/>
      <c r="I39" s="10" t="n"/>
      <c r="J39" s="10" t="n"/>
      <c r="K39" s="11">
        <f>IF(OR(OR(A39="",E39="",G39="",H39=""),D39=""),"",IF(J39&lt;&gt;"",J39,IF(D39="Day trade",MAX(0,N39)*0.01,IF(L39*0.00005&gt;1,L39*0.00005,0))))</f>
        <v/>
      </c>
      <c r="L39" s="11">
        <f>IF(OR(A39="",E39="",G39="",H39=""),"",E39*H39*IF(F39="",1,F39))</f>
        <v/>
      </c>
      <c r="M39" s="11">
        <f>IF(OR(A39="",E39="",G39="",H39=""),"",(H39-G39)*E39*IF(F39="",1,F39))</f>
        <v/>
      </c>
      <c r="N39" s="11">
        <f>IF(OR(A39="",E39="",G39="",H39=""),"",M39-N(I39))</f>
        <v/>
      </c>
      <c r="O39" s="12">
        <f>IF(A39="","",YEAR(A39)*100+MONTH(A39))</f>
        <v/>
      </c>
      <c r="P39" s="7" t="n"/>
    </row>
    <row r="40">
      <c r="A40" s="6" t="n"/>
      <c r="B40" s="7" t="n"/>
      <c r="C40" s="7" t="n"/>
      <c r="D40" s="7" t="n"/>
      <c r="E40" s="7" t="n"/>
      <c r="F40" s="8" t="n"/>
      <c r="G40" s="9" t="n"/>
      <c r="H40" s="9" t="n"/>
      <c r="I40" s="10" t="n"/>
      <c r="J40" s="10" t="n"/>
      <c r="K40" s="11">
        <f>IF(OR(OR(A40="",E40="",G40="",H40=""),D40=""),"",IF(J40&lt;&gt;"",J40,IF(D40="Day trade",MAX(0,N40)*0.01,IF(L40*0.00005&gt;1,L40*0.00005,0))))</f>
        <v/>
      </c>
      <c r="L40" s="11">
        <f>IF(OR(A40="",E40="",G40="",H40=""),"",E40*H40*IF(F40="",1,F40))</f>
        <v/>
      </c>
      <c r="M40" s="11">
        <f>IF(OR(A40="",E40="",G40="",H40=""),"",(H40-G40)*E40*IF(F40="",1,F40))</f>
        <v/>
      </c>
      <c r="N40" s="11">
        <f>IF(OR(A40="",E40="",G40="",H40=""),"",M40-N(I40))</f>
        <v/>
      </c>
      <c r="O40" s="12">
        <f>IF(A40="","",YEAR(A40)*100+MONTH(A40))</f>
        <v/>
      </c>
      <c r="P40" s="7" t="n"/>
    </row>
    <row r="41">
      <c r="A41" s="6" t="n"/>
      <c r="B41" s="7" t="n"/>
      <c r="C41" s="7" t="n"/>
      <c r="D41" s="7" t="n"/>
      <c r="E41" s="7" t="n"/>
      <c r="F41" s="8" t="n"/>
      <c r="G41" s="9" t="n"/>
      <c r="H41" s="9" t="n"/>
      <c r="I41" s="10" t="n"/>
      <c r="J41" s="10" t="n"/>
      <c r="K41" s="11">
        <f>IF(OR(OR(A41="",E41="",G41="",H41=""),D41=""),"",IF(J41&lt;&gt;"",J41,IF(D41="Day trade",MAX(0,N41)*0.01,IF(L41*0.00005&gt;1,L41*0.00005,0))))</f>
        <v/>
      </c>
      <c r="L41" s="11">
        <f>IF(OR(A41="",E41="",G41="",H41=""),"",E41*H41*IF(F41="",1,F41))</f>
        <v/>
      </c>
      <c r="M41" s="11">
        <f>IF(OR(A41="",E41="",G41="",H41=""),"",(H41-G41)*E41*IF(F41="",1,F41))</f>
        <v/>
      </c>
      <c r="N41" s="11">
        <f>IF(OR(A41="",E41="",G41="",H41=""),"",M41-N(I41))</f>
        <v/>
      </c>
      <c r="O41" s="12">
        <f>IF(A41="","",YEAR(A41)*100+MONTH(A41))</f>
        <v/>
      </c>
      <c r="P41" s="7" t="n"/>
    </row>
    <row r="42">
      <c r="A42" s="6" t="n"/>
      <c r="B42" s="7" t="n"/>
      <c r="C42" s="7" t="n"/>
      <c r="D42" s="7" t="n"/>
      <c r="E42" s="7" t="n"/>
      <c r="F42" s="8" t="n"/>
      <c r="G42" s="9" t="n"/>
      <c r="H42" s="9" t="n"/>
      <c r="I42" s="10" t="n"/>
      <c r="J42" s="10" t="n"/>
      <c r="K42" s="11">
        <f>IF(OR(OR(A42="",E42="",G42="",H42=""),D42=""),"",IF(J42&lt;&gt;"",J42,IF(D42="Day trade",MAX(0,N42)*0.01,IF(L42*0.00005&gt;1,L42*0.00005,0))))</f>
        <v/>
      </c>
      <c r="L42" s="11">
        <f>IF(OR(A42="",E42="",G42="",H42=""),"",E42*H42*IF(F42="",1,F42))</f>
        <v/>
      </c>
      <c r="M42" s="11">
        <f>IF(OR(A42="",E42="",G42="",H42=""),"",(H42-G42)*E42*IF(F42="",1,F42))</f>
        <v/>
      </c>
      <c r="N42" s="11">
        <f>IF(OR(A42="",E42="",G42="",H42=""),"",M42-N(I42))</f>
        <v/>
      </c>
      <c r="O42" s="12">
        <f>IF(A42="","",YEAR(A42)*100+MONTH(A42))</f>
        <v/>
      </c>
      <c r="P42" s="7" t="n"/>
    </row>
    <row r="43">
      <c r="A43" s="6" t="n"/>
      <c r="B43" s="7" t="n"/>
      <c r="C43" s="7" t="n"/>
      <c r="D43" s="7" t="n"/>
      <c r="E43" s="7" t="n"/>
      <c r="F43" s="8" t="n"/>
      <c r="G43" s="9" t="n"/>
      <c r="H43" s="9" t="n"/>
      <c r="I43" s="10" t="n"/>
      <c r="J43" s="10" t="n"/>
      <c r="K43" s="11">
        <f>IF(OR(OR(A43="",E43="",G43="",H43=""),D43=""),"",IF(J43&lt;&gt;"",J43,IF(D43="Day trade",MAX(0,N43)*0.01,IF(L43*0.00005&gt;1,L43*0.00005,0))))</f>
        <v/>
      </c>
      <c r="L43" s="11">
        <f>IF(OR(A43="",E43="",G43="",H43=""),"",E43*H43*IF(F43="",1,F43))</f>
        <v/>
      </c>
      <c r="M43" s="11">
        <f>IF(OR(A43="",E43="",G43="",H43=""),"",(H43-G43)*E43*IF(F43="",1,F43))</f>
        <v/>
      </c>
      <c r="N43" s="11">
        <f>IF(OR(A43="",E43="",G43="",H43=""),"",M43-N(I43))</f>
        <v/>
      </c>
      <c r="O43" s="12">
        <f>IF(A43="","",YEAR(A43)*100+MONTH(A43))</f>
        <v/>
      </c>
      <c r="P43" s="7" t="n"/>
    </row>
    <row r="44">
      <c r="A44" s="6" t="n"/>
      <c r="B44" s="7" t="n"/>
      <c r="C44" s="7" t="n"/>
      <c r="D44" s="7" t="n"/>
      <c r="E44" s="7" t="n"/>
      <c r="F44" s="8" t="n"/>
      <c r="G44" s="9" t="n"/>
      <c r="H44" s="9" t="n"/>
      <c r="I44" s="10" t="n"/>
      <c r="J44" s="10" t="n"/>
      <c r="K44" s="11">
        <f>IF(OR(OR(A44="",E44="",G44="",H44=""),D44=""),"",IF(J44&lt;&gt;"",J44,IF(D44="Day trade",MAX(0,N44)*0.01,IF(L44*0.00005&gt;1,L44*0.00005,0))))</f>
        <v/>
      </c>
      <c r="L44" s="11">
        <f>IF(OR(A44="",E44="",G44="",H44=""),"",E44*H44*IF(F44="",1,F44))</f>
        <v/>
      </c>
      <c r="M44" s="11">
        <f>IF(OR(A44="",E44="",G44="",H44=""),"",(H44-G44)*E44*IF(F44="",1,F44))</f>
        <v/>
      </c>
      <c r="N44" s="11">
        <f>IF(OR(A44="",E44="",G44="",H44=""),"",M44-N(I44))</f>
        <v/>
      </c>
      <c r="O44" s="12">
        <f>IF(A44="","",YEAR(A44)*100+MONTH(A44))</f>
        <v/>
      </c>
      <c r="P44" s="7" t="n"/>
    </row>
    <row r="45">
      <c r="A45" s="6" t="n"/>
      <c r="B45" s="7" t="n"/>
      <c r="C45" s="7" t="n"/>
      <c r="D45" s="7" t="n"/>
      <c r="E45" s="7" t="n"/>
      <c r="F45" s="8" t="n"/>
      <c r="G45" s="9" t="n"/>
      <c r="H45" s="9" t="n"/>
      <c r="I45" s="10" t="n"/>
      <c r="J45" s="10" t="n"/>
      <c r="K45" s="11">
        <f>IF(OR(OR(A45="",E45="",G45="",H45=""),D45=""),"",IF(J45&lt;&gt;"",J45,IF(D45="Day trade",MAX(0,N45)*0.01,IF(L45*0.00005&gt;1,L45*0.00005,0))))</f>
        <v/>
      </c>
      <c r="L45" s="11">
        <f>IF(OR(A45="",E45="",G45="",H45=""),"",E45*H45*IF(F45="",1,F45))</f>
        <v/>
      </c>
      <c r="M45" s="11">
        <f>IF(OR(A45="",E45="",G45="",H45=""),"",(H45-G45)*E45*IF(F45="",1,F45))</f>
        <v/>
      </c>
      <c r="N45" s="11">
        <f>IF(OR(A45="",E45="",G45="",H45=""),"",M45-N(I45))</f>
        <v/>
      </c>
      <c r="O45" s="12">
        <f>IF(A45="","",YEAR(A45)*100+MONTH(A45))</f>
        <v/>
      </c>
      <c r="P45" s="7" t="n"/>
    </row>
    <row r="46">
      <c r="A46" s="6" t="n"/>
      <c r="B46" s="7" t="n"/>
      <c r="C46" s="7" t="n"/>
      <c r="D46" s="7" t="n"/>
      <c r="E46" s="7" t="n"/>
      <c r="F46" s="8" t="n"/>
      <c r="G46" s="9" t="n"/>
      <c r="H46" s="9" t="n"/>
      <c r="I46" s="10" t="n"/>
      <c r="J46" s="10" t="n"/>
      <c r="K46" s="11">
        <f>IF(OR(OR(A46="",E46="",G46="",H46=""),D46=""),"",IF(J46&lt;&gt;"",J46,IF(D46="Day trade",MAX(0,N46)*0.01,IF(L46*0.00005&gt;1,L46*0.00005,0))))</f>
        <v/>
      </c>
      <c r="L46" s="11">
        <f>IF(OR(A46="",E46="",G46="",H46=""),"",E46*H46*IF(F46="",1,F46))</f>
        <v/>
      </c>
      <c r="M46" s="11">
        <f>IF(OR(A46="",E46="",G46="",H46=""),"",(H46-G46)*E46*IF(F46="",1,F46))</f>
        <v/>
      </c>
      <c r="N46" s="11">
        <f>IF(OR(A46="",E46="",G46="",H46=""),"",M46-N(I46))</f>
        <v/>
      </c>
      <c r="O46" s="12">
        <f>IF(A46="","",YEAR(A46)*100+MONTH(A46))</f>
        <v/>
      </c>
      <c r="P46" s="7" t="n"/>
    </row>
    <row r="47">
      <c r="A47" s="6" t="n"/>
      <c r="B47" s="7" t="n"/>
      <c r="C47" s="7" t="n"/>
      <c r="D47" s="7" t="n"/>
      <c r="E47" s="7" t="n"/>
      <c r="F47" s="8" t="n"/>
      <c r="G47" s="9" t="n"/>
      <c r="H47" s="9" t="n"/>
      <c r="I47" s="10" t="n"/>
      <c r="J47" s="10" t="n"/>
      <c r="K47" s="11">
        <f>IF(OR(OR(A47="",E47="",G47="",H47=""),D47=""),"",IF(J47&lt;&gt;"",J47,IF(D47="Day trade",MAX(0,N47)*0.01,IF(L47*0.00005&gt;1,L47*0.00005,0))))</f>
        <v/>
      </c>
      <c r="L47" s="11">
        <f>IF(OR(A47="",E47="",G47="",H47=""),"",E47*H47*IF(F47="",1,F47))</f>
        <v/>
      </c>
      <c r="M47" s="11">
        <f>IF(OR(A47="",E47="",G47="",H47=""),"",(H47-G47)*E47*IF(F47="",1,F47))</f>
        <v/>
      </c>
      <c r="N47" s="11">
        <f>IF(OR(A47="",E47="",G47="",H47=""),"",M47-N(I47))</f>
        <v/>
      </c>
      <c r="O47" s="12">
        <f>IF(A47="","",YEAR(A47)*100+MONTH(A47))</f>
        <v/>
      </c>
      <c r="P47" s="7" t="n"/>
    </row>
    <row r="48">
      <c r="A48" s="6" t="n"/>
      <c r="B48" s="7" t="n"/>
      <c r="C48" s="7" t="n"/>
      <c r="D48" s="7" t="n"/>
      <c r="E48" s="7" t="n"/>
      <c r="F48" s="8" t="n"/>
      <c r="G48" s="9" t="n"/>
      <c r="H48" s="9" t="n"/>
      <c r="I48" s="10" t="n"/>
      <c r="J48" s="10" t="n"/>
      <c r="K48" s="11">
        <f>IF(OR(OR(A48="",E48="",G48="",H48=""),D48=""),"",IF(J48&lt;&gt;"",J48,IF(D48="Day trade",MAX(0,N48)*0.01,IF(L48*0.00005&gt;1,L48*0.00005,0))))</f>
        <v/>
      </c>
      <c r="L48" s="11">
        <f>IF(OR(A48="",E48="",G48="",H48=""),"",E48*H48*IF(F48="",1,F48))</f>
        <v/>
      </c>
      <c r="M48" s="11">
        <f>IF(OR(A48="",E48="",G48="",H48=""),"",(H48-G48)*E48*IF(F48="",1,F48))</f>
        <v/>
      </c>
      <c r="N48" s="11">
        <f>IF(OR(A48="",E48="",G48="",H48=""),"",M48-N(I48))</f>
        <v/>
      </c>
      <c r="O48" s="12">
        <f>IF(A48="","",YEAR(A48)*100+MONTH(A48))</f>
        <v/>
      </c>
      <c r="P48" s="7" t="n"/>
    </row>
    <row r="49">
      <c r="A49" s="6" t="n"/>
      <c r="B49" s="7" t="n"/>
      <c r="C49" s="7" t="n"/>
      <c r="D49" s="7" t="n"/>
      <c r="E49" s="7" t="n"/>
      <c r="F49" s="8" t="n"/>
      <c r="G49" s="9" t="n"/>
      <c r="H49" s="9" t="n"/>
      <c r="I49" s="10" t="n"/>
      <c r="J49" s="10" t="n"/>
      <c r="K49" s="11">
        <f>IF(OR(OR(A49="",E49="",G49="",H49=""),D49=""),"",IF(J49&lt;&gt;"",J49,IF(D49="Day trade",MAX(0,N49)*0.01,IF(L49*0.00005&gt;1,L49*0.00005,0))))</f>
        <v/>
      </c>
      <c r="L49" s="11">
        <f>IF(OR(A49="",E49="",G49="",H49=""),"",E49*H49*IF(F49="",1,F49))</f>
        <v/>
      </c>
      <c r="M49" s="11">
        <f>IF(OR(A49="",E49="",G49="",H49=""),"",(H49-G49)*E49*IF(F49="",1,F49))</f>
        <v/>
      </c>
      <c r="N49" s="11">
        <f>IF(OR(A49="",E49="",G49="",H49=""),"",M49-N(I49))</f>
        <v/>
      </c>
      <c r="O49" s="12">
        <f>IF(A49="","",YEAR(A49)*100+MONTH(A49))</f>
        <v/>
      </c>
      <c r="P49" s="7" t="n"/>
    </row>
    <row r="50">
      <c r="A50" s="6" t="n"/>
      <c r="B50" s="7" t="n"/>
      <c r="C50" s="7" t="n"/>
      <c r="D50" s="7" t="n"/>
      <c r="E50" s="7" t="n"/>
      <c r="F50" s="8" t="n"/>
      <c r="G50" s="9" t="n"/>
      <c r="H50" s="9" t="n"/>
      <c r="I50" s="10" t="n"/>
      <c r="J50" s="10" t="n"/>
      <c r="K50" s="11">
        <f>IF(OR(OR(A50="",E50="",G50="",H50=""),D50=""),"",IF(J50&lt;&gt;"",J50,IF(D50="Day trade",MAX(0,N50)*0.01,IF(L50*0.00005&gt;1,L50*0.00005,0))))</f>
        <v/>
      </c>
      <c r="L50" s="11">
        <f>IF(OR(A50="",E50="",G50="",H50=""),"",E50*H50*IF(F50="",1,F50))</f>
        <v/>
      </c>
      <c r="M50" s="11">
        <f>IF(OR(A50="",E50="",G50="",H50=""),"",(H50-G50)*E50*IF(F50="",1,F50))</f>
        <v/>
      </c>
      <c r="N50" s="11">
        <f>IF(OR(A50="",E50="",G50="",H50=""),"",M50-N(I50))</f>
        <v/>
      </c>
      <c r="O50" s="12">
        <f>IF(A50="","",YEAR(A50)*100+MONTH(A50))</f>
        <v/>
      </c>
      <c r="P50" s="7" t="n"/>
    </row>
    <row r="51">
      <c r="A51" s="6" t="n"/>
      <c r="B51" s="7" t="n"/>
      <c r="C51" s="7" t="n"/>
      <c r="D51" s="7" t="n"/>
      <c r="E51" s="7" t="n"/>
      <c r="F51" s="8" t="n"/>
      <c r="G51" s="9" t="n"/>
      <c r="H51" s="9" t="n"/>
      <c r="I51" s="10" t="n"/>
      <c r="J51" s="10" t="n"/>
      <c r="K51" s="11">
        <f>IF(OR(OR(A51="",E51="",G51="",H51=""),D51=""),"",IF(J51&lt;&gt;"",J51,IF(D51="Day trade",MAX(0,N51)*0.01,IF(L51*0.00005&gt;1,L51*0.00005,0))))</f>
        <v/>
      </c>
      <c r="L51" s="11">
        <f>IF(OR(A51="",E51="",G51="",H51=""),"",E51*H51*IF(F51="",1,F51))</f>
        <v/>
      </c>
      <c r="M51" s="11">
        <f>IF(OR(A51="",E51="",G51="",H51=""),"",(H51-G51)*E51*IF(F51="",1,F51))</f>
        <v/>
      </c>
      <c r="N51" s="11">
        <f>IF(OR(A51="",E51="",G51="",H51=""),"",M51-N(I51))</f>
        <v/>
      </c>
      <c r="O51" s="12">
        <f>IF(A51="","",YEAR(A51)*100+MONTH(A51))</f>
        <v/>
      </c>
      <c r="P51" s="7" t="n"/>
    </row>
    <row r="52">
      <c r="A52" s="6" t="n"/>
      <c r="B52" s="7" t="n"/>
      <c r="C52" s="7" t="n"/>
      <c r="D52" s="7" t="n"/>
      <c r="E52" s="7" t="n"/>
      <c r="F52" s="8" t="n"/>
      <c r="G52" s="9" t="n"/>
      <c r="H52" s="9" t="n"/>
      <c r="I52" s="10" t="n"/>
      <c r="J52" s="10" t="n"/>
      <c r="K52" s="11">
        <f>IF(OR(OR(A52="",E52="",G52="",H52=""),D52=""),"",IF(J52&lt;&gt;"",J52,IF(D52="Day trade",MAX(0,N52)*0.01,IF(L52*0.00005&gt;1,L52*0.00005,0))))</f>
        <v/>
      </c>
      <c r="L52" s="11">
        <f>IF(OR(A52="",E52="",G52="",H52=""),"",E52*H52*IF(F52="",1,F52))</f>
        <v/>
      </c>
      <c r="M52" s="11">
        <f>IF(OR(A52="",E52="",G52="",H52=""),"",(H52-G52)*E52*IF(F52="",1,F52))</f>
        <v/>
      </c>
      <c r="N52" s="11">
        <f>IF(OR(A52="",E52="",G52="",H52=""),"",M52-N(I52))</f>
        <v/>
      </c>
      <c r="O52" s="12">
        <f>IF(A52="","",YEAR(A52)*100+MONTH(A52))</f>
        <v/>
      </c>
      <c r="P52" s="7" t="n"/>
    </row>
    <row r="53">
      <c r="A53" s="6" t="n"/>
      <c r="B53" s="7" t="n"/>
      <c r="C53" s="7" t="n"/>
      <c r="D53" s="7" t="n"/>
      <c r="E53" s="7" t="n"/>
      <c r="F53" s="8" t="n"/>
      <c r="G53" s="9" t="n"/>
      <c r="H53" s="9" t="n"/>
      <c r="I53" s="10" t="n"/>
      <c r="J53" s="10" t="n"/>
      <c r="K53" s="11">
        <f>IF(OR(OR(A53="",E53="",G53="",H53=""),D53=""),"",IF(J53&lt;&gt;"",J53,IF(D53="Day trade",MAX(0,N53)*0.01,IF(L53*0.00005&gt;1,L53*0.00005,0))))</f>
        <v/>
      </c>
      <c r="L53" s="11">
        <f>IF(OR(A53="",E53="",G53="",H53=""),"",E53*H53*IF(F53="",1,F53))</f>
        <v/>
      </c>
      <c r="M53" s="11">
        <f>IF(OR(A53="",E53="",G53="",H53=""),"",(H53-G53)*E53*IF(F53="",1,F53))</f>
        <v/>
      </c>
      <c r="N53" s="11">
        <f>IF(OR(A53="",E53="",G53="",H53=""),"",M53-N(I53))</f>
        <v/>
      </c>
      <c r="O53" s="12">
        <f>IF(A53="","",YEAR(A53)*100+MONTH(A53))</f>
        <v/>
      </c>
      <c r="P53" s="7" t="n"/>
    </row>
    <row r="54">
      <c r="A54" s="6" t="n"/>
      <c r="B54" s="7" t="n"/>
      <c r="C54" s="7" t="n"/>
      <c r="D54" s="7" t="n"/>
      <c r="E54" s="7" t="n"/>
      <c r="F54" s="8" t="n"/>
      <c r="G54" s="9" t="n"/>
      <c r="H54" s="9" t="n"/>
      <c r="I54" s="10" t="n"/>
      <c r="J54" s="10" t="n"/>
      <c r="K54" s="11">
        <f>IF(OR(OR(A54="",E54="",G54="",H54=""),D54=""),"",IF(J54&lt;&gt;"",J54,IF(D54="Day trade",MAX(0,N54)*0.01,IF(L54*0.00005&gt;1,L54*0.00005,0))))</f>
        <v/>
      </c>
      <c r="L54" s="11">
        <f>IF(OR(A54="",E54="",G54="",H54=""),"",E54*H54*IF(F54="",1,F54))</f>
        <v/>
      </c>
      <c r="M54" s="11">
        <f>IF(OR(A54="",E54="",G54="",H54=""),"",(H54-G54)*E54*IF(F54="",1,F54))</f>
        <v/>
      </c>
      <c r="N54" s="11">
        <f>IF(OR(A54="",E54="",G54="",H54=""),"",M54-N(I54))</f>
        <v/>
      </c>
      <c r="O54" s="12">
        <f>IF(A54="","",YEAR(A54)*100+MONTH(A54))</f>
        <v/>
      </c>
      <c r="P54" s="7" t="n"/>
    </row>
    <row r="55">
      <c r="A55" s="6" t="n"/>
      <c r="B55" s="7" t="n"/>
      <c r="C55" s="7" t="n"/>
      <c r="D55" s="7" t="n"/>
      <c r="E55" s="7" t="n"/>
      <c r="F55" s="8" t="n"/>
      <c r="G55" s="9" t="n"/>
      <c r="H55" s="9" t="n"/>
      <c r="I55" s="10" t="n"/>
      <c r="J55" s="10" t="n"/>
      <c r="K55" s="11">
        <f>IF(OR(OR(A55="",E55="",G55="",H55=""),D55=""),"",IF(J55&lt;&gt;"",J55,IF(D55="Day trade",MAX(0,N55)*0.01,IF(L55*0.00005&gt;1,L55*0.00005,0))))</f>
        <v/>
      </c>
      <c r="L55" s="11">
        <f>IF(OR(A55="",E55="",G55="",H55=""),"",E55*H55*IF(F55="",1,F55))</f>
        <v/>
      </c>
      <c r="M55" s="11">
        <f>IF(OR(A55="",E55="",G55="",H55=""),"",(H55-G55)*E55*IF(F55="",1,F55))</f>
        <v/>
      </c>
      <c r="N55" s="11">
        <f>IF(OR(A55="",E55="",G55="",H55=""),"",M55-N(I55))</f>
        <v/>
      </c>
      <c r="O55" s="12">
        <f>IF(A55="","",YEAR(A55)*100+MONTH(A55))</f>
        <v/>
      </c>
      <c r="P55" s="7" t="n"/>
    </row>
    <row r="56">
      <c r="A56" s="6" t="n"/>
      <c r="B56" s="7" t="n"/>
      <c r="C56" s="7" t="n"/>
      <c r="D56" s="7" t="n"/>
      <c r="E56" s="7" t="n"/>
      <c r="F56" s="8" t="n"/>
      <c r="G56" s="9" t="n"/>
      <c r="H56" s="9" t="n"/>
      <c r="I56" s="10" t="n"/>
      <c r="J56" s="10" t="n"/>
      <c r="K56" s="11">
        <f>IF(OR(OR(A56="",E56="",G56="",H56=""),D56=""),"",IF(J56&lt;&gt;"",J56,IF(D56="Day trade",MAX(0,N56)*0.01,IF(L56*0.00005&gt;1,L56*0.00005,0))))</f>
        <v/>
      </c>
      <c r="L56" s="11">
        <f>IF(OR(A56="",E56="",G56="",H56=""),"",E56*H56*IF(F56="",1,F56))</f>
        <v/>
      </c>
      <c r="M56" s="11">
        <f>IF(OR(A56="",E56="",G56="",H56=""),"",(H56-G56)*E56*IF(F56="",1,F56))</f>
        <v/>
      </c>
      <c r="N56" s="11">
        <f>IF(OR(A56="",E56="",G56="",H56=""),"",M56-N(I56))</f>
        <v/>
      </c>
      <c r="O56" s="12">
        <f>IF(A56="","",YEAR(A56)*100+MONTH(A56))</f>
        <v/>
      </c>
      <c r="P56" s="7" t="n"/>
    </row>
    <row r="57">
      <c r="A57" s="6" t="n"/>
      <c r="B57" s="7" t="n"/>
      <c r="C57" s="7" t="n"/>
      <c r="D57" s="7" t="n"/>
      <c r="E57" s="7" t="n"/>
      <c r="F57" s="8" t="n"/>
      <c r="G57" s="9" t="n"/>
      <c r="H57" s="9" t="n"/>
      <c r="I57" s="10" t="n"/>
      <c r="J57" s="10" t="n"/>
      <c r="K57" s="11">
        <f>IF(OR(OR(A57="",E57="",G57="",H57=""),D57=""),"",IF(J57&lt;&gt;"",J57,IF(D57="Day trade",MAX(0,N57)*0.01,IF(L57*0.00005&gt;1,L57*0.00005,0))))</f>
        <v/>
      </c>
      <c r="L57" s="11">
        <f>IF(OR(A57="",E57="",G57="",H57=""),"",E57*H57*IF(F57="",1,F57))</f>
        <v/>
      </c>
      <c r="M57" s="11">
        <f>IF(OR(A57="",E57="",G57="",H57=""),"",(H57-G57)*E57*IF(F57="",1,F57))</f>
        <v/>
      </c>
      <c r="N57" s="11">
        <f>IF(OR(A57="",E57="",G57="",H57=""),"",M57-N(I57))</f>
        <v/>
      </c>
      <c r="O57" s="12">
        <f>IF(A57="","",YEAR(A57)*100+MONTH(A57))</f>
        <v/>
      </c>
      <c r="P57" s="7" t="n"/>
    </row>
    <row r="58">
      <c r="A58" s="6" t="n"/>
      <c r="B58" s="7" t="n"/>
      <c r="C58" s="7" t="n"/>
      <c r="D58" s="7" t="n"/>
      <c r="E58" s="7" t="n"/>
      <c r="F58" s="8" t="n"/>
      <c r="G58" s="9" t="n"/>
      <c r="H58" s="9" t="n"/>
      <c r="I58" s="10" t="n"/>
      <c r="J58" s="10" t="n"/>
      <c r="K58" s="11">
        <f>IF(OR(OR(A58="",E58="",G58="",H58=""),D58=""),"",IF(J58&lt;&gt;"",J58,IF(D58="Day trade",MAX(0,N58)*0.01,IF(L58*0.00005&gt;1,L58*0.00005,0))))</f>
        <v/>
      </c>
      <c r="L58" s="11">
        <f>IF(OR(A58="",E58="",G58="",H58=""),"",E58*H58*IF(F58="",1,F58))</f>
        <v/>
      </c>
      <c r="M58" s="11">
        <f>IF(OR(A58="",E58="",G58="",H58=""),"",(H58-G58)*E58*IF(F58="",1,F58))</f>
        <v/>
      </c>
      <c r="N58" s="11">
        <f>IF(OR(A58="",E58="",G58="",H58=""),"",M58-N(I58))</f>
        <v/>
      </c>
      <c r="O58" s="12">
        <f>IF(A58="","",YEAR(A58)*100+MONTH(A58))</f>
        <v/>
      </c>
      <c r="P58" s="7" t="n"/>
    </row>
    <row r="59">
      <c r="A59" s="6" t="n"/>
      <c r="B59" s="7" t="n"/>
      <c r="C59" s="7" t="n"/>
      <c r="D59" s="7" t="n"/>
      <c r="E59" s="7" t="n"/>
      <c r="F59" s="8" t="n"/>
      <c r="G59" s="9" t="n"/>
      <c r="H59" s="9" t="n"/>
      <c r="I59" s="10" t="n"/>
      <c r="J59" s="10" t="n"/>
      <c r="K59" s="11">
        <f>IF(OR(OR(A59="",E59="",G59="",H59=""),D59=""),"",IF(J59&lt;&gt;"",J59,IF(D59="Day trade",MAX(0,N59)*0.01,IF(L59*0.00005&gt;1,L59*0.00005,0))))</f>
        <v/>
      </c>
      <c r="L59" s="11">
        <f>IF(OR(A59="",E59="",G59="",H59=""),"",E59*H59*IF(F59="",1,F59))</f>
        <v/>
      </c>
      <c r="M59" s="11">
        <f>IF(OR(A59="",E59="",G59="",H59=""),"",(H59-G59)*E59*IF(F59="",1,F59))</f>
        <v/>
      </c>
      <c r="N59" s="11">
        <f>IF(OR(A59="",E59="",G59="",H59=""),"",M59-N(I59))</f>
        <v/>
      </c>
      <c r="O59" s="12">
        <f>IF(A59="","",YEAR(A59)*100+MONTH(A59))</f>
        <v/>
      </c>
      <c r="P59" s="7" t="n"/>
    </row>
    <row r="60">
      <c r="A60" s="6" t="n"/>
      <c r="B60" s="7" t="n"/>
      <c r="C60" s="7" t="n"/>
      <c r="D60" s="7" t="n"/>
      <c r="E60" s="7" t="n"/>
      <c r="F60" s="8" t="n"/>
      <c r="G60" s="9" t="n"/>
      <c r="H60" s="9" t="n"/>
      <c r="I60" s="10" t="n"/>
      <c r="J60" s="10" t="n"/>
      <c r="K60" s="11">
        <f>IF(OR(OR(A60="",E60="",G60="",H60=""),D60=""),"",IF(J60&lt;&gt;"",J60,IF(D60="Day trade",MAX(0,N60)*0.01,IF(L60*0.00005&gt;1,L60*0.00005,0))))</f>
        <v/>
      </c>
      <c r="L60" s="11">
        <f>IF(OR(A60="",E60="",G60="",H60=""),"",E60*H60*IF(F60="",1,F60))</f>
        <v/>
      </c>
      <c r="M60" s="11">
        <f>IF(OR(A60="",E60="",G60="",H60=""),"",(H60-G60)*E60*IF(F60="",1,F60))</f>
        <v/>
      </c>
      <c r="N60" s="11">
        <f>IF(OR(A60="",E60="",G60="",H60=""),"",M60-N(I60))</f>
        <v/>
      </c>
      <c r="O60" s="12">
        <f>IF(A60="","",YEAR(A60)*100+MONTH(A60))</f>
        <v/>
      </c>
      <c r="P60" s="7" t="n"/>
    </row>
    <row r="61">
      <c r="A61" s="6" t="n"/>
      <c r="B61" s="7" t="n"/>
      <c r="C61" s="7" t="n"/>
      <c r="D61" s="7" t="n"/>
      <c r="E61" s="7" t="n"/>
      <c r="F61" s="8" t="n"/>
      <c r="G61" s="9" t="n"/>
      <c r="H61" s="9" t="n"/>
      <c r="I61" s="10" t="n"/>
      <c r="J61" s="10" t="n"/>
      <c r="K61" s="11">
        <f>IF(OR(OR(A61="",E61="",G61="",H61=""),D61=""),"",IF(J61&lt;&gt;"",J61,IF(D61="Day trade",MAX(0,N61)*0.01,IF(L61*0.00005&gt;1,L61*0.00005,0))))</f>
        <v/>
      </c>
      <c r="L61" s="11">
        <f>IF(OR(A61="",E61="",G61="",H61=""),"",E61*H61*IF(F61="",1,F61))</f>
        <v/>
      </c>
      <c r="M61" s="11">
        <f>IF(OR(A61="",E61="",G61="",H61=""),"",(H61-G61)*E61*IF(F61="",1,F61))</f>
        <v/>
      </c>
      <c r="N61" s="11">
        <f>IF(OR(A61="",E61="",G61="",H61=""),"",M61-N(I61))</f>
        <v/>
      </c>
      <c r="O61" s="12">
        <f>IF(A61="","",YEAR(A61)*100+MONTH(A61))</f>
        <v/>
      </c>
      <c r="P61" s="7" t="n"/>
    </row>
    <row r="62">
      <c r="A62" s="6" t="n"/>
      <c r="B62" s="7" t="n"/>
      <c r="C62" s="7" t="n"/>
      <c r="D62" s="7" t="n"/>
      <c r="E62" s="7" t="n"/>
      <c r="F62" s="8" t="n"/>
      <c r="G62" s="9" t="n"/>
      <c r="H62" s="9" t="n"/>
      <c r="I62" s="10" t="n"/>
      <c r="J62" s="10" t="n"/>
      <c r="K62" s="11">
        <f>IF(OR(OR(A62="",E62="",G62="",H62=""),D62=""),"",IF(J62&lt;&gt;"",J62,IF(D62="Day trade",MAX(0,N62)*0.01,IF(L62*0.00005&gt;1,L62*0.00005,0))))</f>
        <v/>
      </c>
      <c r="L62" s="11">
        <f>IF(OR(A62="",E62="",G62="",H62=""),"",E62*H62*IF(F62="",1,F62))</f>
        <v/>
      </c>
      <c r="M62" s="11">
        <f>IF(OR(A62="",E62="",G62="",H62=""),"",(H62-G62)*E62*IF(F62="",1,F62))</f>
        <v/>
      </c>
      <c r="N62" s="11">
        <f>IF(OR(A62="",E62="",G62="",H62=""),"",M62-N(I62))</f>
        <v/>
      </c>
      <c r="O62" s="12">
        <f>IF(A62="","",YEAR(A62)*100+MONTH(A62))</f>
        <v/>
      </c>
      <c r="P62" s="7" t="n"/>
    </row>
    <row r="63">
      <c r="A63" s="6" t="n"/>
      <c r="B63" s="7" t="n"/>
      <c r="C63" s="7" t="n"/>
      <c r="D63" s="7" t="n"/>
      <c r="E63" s="7" t="n"/>
      <c r="F63" s="8" t="n"/>
      <c r="G63" s="9" t="n"/>
      <c r="H63" s="9" t="n"/>
      <c r="I63" s="10" t="n"/>
      <c r="J63" s="10" t="n"/>
      <c r="K63" s="11">
        <f>IF(OR(OR(A63="",E63="",G63="",H63=""),D63=""),"",IF(J63&lt;&gt;"",J63,IF(D63="Day trade",MAX(0,N63)*0.01,IF(L63*0.00005&gt;1,L63*0.00005,0))))</f>
        <v/>
      </c>
      <c r="L63" s="11">
        <f>IF(OR(A63="",E63="",G63="",H63=""),"",E63*H63*IF(F63="",1,F63))</f>
        <v/>
      </c>
      <c r="M63" s="11">
        <f>IF(OR(A63="",E63="",G63="",H63=""),"",(H63-G63)*E63*IF(F63="",1,F63))</f>
        <v/>
      </c>
      <c r="N63" s="11">
        <f>IF(OR(A63="",E63="",G63="",H63=""),"",M63-N(I63))</f>
        <v/>
      </c>
      <c r="O63" s="12">
        <f>IF(A63="","",YEAR(A63)*100+MONTH(A63))</f>
        <v/>
      </c>
      <c r="P63" s="7" t="n"/>
    </row>
    <row r="64">
      <c r="A64" s="6" t="n"/>
      <c r="B64" s="7" t="n"/>
      <c r="C64" s="7" t="n"/>
      <c r="D64" s="7" t="n"/>
      <c r="E64" s="7" t="n"/>
      <c r="F64" s="8" t="n"/>
      <c r="G64" s="9" t="n"/>
      <c r="H64" s="9" t="n"/>
      <c r="I64" s="10" t="n"/>
      <c r="J64" s="10" t="n"/>
      <c r="K64" s="11">
        <f>IF(OR(OR(A64="",E64="",G64="",H64=""),D64=""),"",IF(J64&lt;&gt;"",J64,IF(D64="Day trade",MAX(0,N64)*0.01,IF(L64*0.00005&gt;1,L64*0.00005,0))))</f>
        <v/>
      </c>
      <c r="L64" s="11">
        <f>IF(OR(A64="",E64="",G64="",H64=""),"",E64*H64*IF(F64="",1,F64))</f>
        <v/>
      </c>
      <c r="M64" s="11">
        <f>IF(OR(A64="",E64="",G64="",H64=""),"",(H64-G64)*E64*IF(F64="",1,F64))</f>
        <v/>
      </c>
      <c r="N64" s="11">
        <f>IF(OR(A64="",E64="",G64="",H64=""),"",M64-N(I64))</f>
        <v/>
      </c>
      <c r="O64" s="12">
        <f>IF(A64="","",YEAR(A64)*100+MONTH(A64))</f>
        <v/>
      </c>
      <c r="P64" s="7" t="n"/>
    </row>
    <row r="65">
      <c r="A65" s="6" t="n"/>
      <c r="B65" s="7" t="n"/>
      <c r="C65" s="7" t="n"/>
      <c r="D65" s="7" t="n"/>
      <c r="E65" s="7" t="n"/>
      <c r="F65" s="8" t="n"/>
      <c r="G65" s="9" t="n"/>
      <c r="H65" s="9" t="n"/>
      <c r="I65" s="10" t="n"/>
      <c r="J65" s="10" t="n"/>
      <c r="K65" s="11">
        <f>IF(OR(OR(A65="",E65="",G65="",H65=""),D65=""),"",IF(J65&lt;&gt;"",J65,IF(D65="Day trade",MAX(0,N65)*0.01,IF(L65*0.00005&gt;1,L65*0.00005,0))))</f>
        <v/>
      </c>
      <c r="L65" s="11">
        <f>IF(OR(A65="",E65="",G65="",H65=""),"",E65*H65*IF(F65="",1,F65))</f>
        <v/>
      </c>
      <c r="M65" s="11">
        <f>IF(OR(A65="",E65="",G65="",H65=""),"",(H65-G65)*E65*IF(F65="",1,F65))</f>
        <v/>
      </c>
      <c r="N65" s="11">
        <f>IF(OR(A65="",E65="",G65="",H65=""),"",M65-N(I65))</f>
        <v/>
      </c>
      <c r="O65" s="12">
        <f>IF(A65="","",YEAR(A65)*100+MONTH(A65))</f>
        <v/>
      </c>
      <c r="P65" s="7" t="n"/>
    </row>
    <row r="66">
      <c r="A66" s="6" t="n"/>
      <c r="B66" s="7" t="n"/>
      <c r="C66" s="7" t="n"/>
      <c r="D66" s="7" t="n"/>
      <c r="E66" s="7" t="n"/>
      <c r="F66" s="8" t="n"/>
      <c r="G66" s="9" t="n"/>
      <c r="H66" s="9" t="n"/>
      <c r="I66" s="10" t="n"/>
      <c r="J66" s="10" t="n"/>
      <c r="K66" s="11">
        <f>IF(OR(OR(A66="",E66="",G66="",H66=""),D66=""),"",IF(J66&lt;&gt;"",J66,IF(D66="Day trade",MAX(0,N66)*0.01,IF(L66*0.00005&gt;1,L66*0.00005,0))))</f>
        <v/>
      </c>
      <c r="L66" s="11">
        <f>IF(OR(A66="",E66="",G66="",H66=""),"",E66*H66*IF(F66="",1,F66))</f>
        <v/>
      </c>
      <c r="M66" s="11">
        <f>IF(OR(A66="",E66="",G66="",H66=""),"",(H66-G66)*E66*IF(F66="",1,F66))</f>
        <v/>
      </c>
      <c r="N66" s="11">
        <f>IF(OR(A66="",E66="",G66="",H66=""),"",M66-N(I66))</f>
        <v/>
      </c>
      <c r="O66" s="12">
        <f>IF(A66="","",YEAR(A66)*100+MONTH(A66))</f>
        <v/>
      </c>
      <c r="P66" s="7" t="n"/>
    </row>
    <row r="67">
      <c r="A67" s="6" t="n"/>
      <c r="B67" s="7" t="n"/>
      <c r="C67" s="7" t="n"/>
      <c r="D67" s="7" t="n"/>
      <c r="E67" s="7" t="n"/>
      <c r="F67" s="8" t="n"/>
      <c r="G67" s="9" t="n"/>
      <c r="H67" s="9" t="n"/>
      <c r="I67" s="10" t="n"/>
      <c r="J67" s="10" t="n"/>
      <c r="K67" s="11">
        <f>IF(OR(OR(A67="",E67="",G67="",H67=""),D67=""),"",IF(J67&lt;&gt;"",J67,IF(D67="Day trade",MAX(0,N67)*0.01,IF(L67*0.00005&gt;1,L67*0.00005,0))))</f>
        <v/>
      </c>
      <c r="L67" s="11">
        <f>IF(OR(A67="",E67="",G67="",H67=""),"",E67*H67*IF(F67="",1,F67))</f>
        <v/>
      </c>
      <c r="M67" s="11">
        <f>IF(OR(A67="",E67="",G67="",H67=""),"",(H67-G67)*E67*IF(F67="",1,F67))</f>
        <v/>
      </c>
      <c r="N67" s="11">
        <f>IF(OR(A67="",E67="",G67="",H67=""),"",M67-N(I67))</f>
        <v/>
      </c>
      <c r="O67" s="12">
        <f>IF(A67="","",YEAR(A67)*100+MONTH(A67))</f>
        <v/>
      </c>
      <c r="P67" s="7" t="n"/>
    </row>
    <row r="68">
      <c r="A68" s="6" t="n"/>
      <c r="B68" s="7" t="n"/>
      <c r="C68" s="7" t="n"/>
      <c r="D68" s="7" t="n"/>
      <c r="E68" s="7" t="n"/>
      <c r="F68" s="8" t="n"/>
      <c r="G68" s="9" t="n"/>
      <c r="H68" s="9" t="n"/>
      <c r="I68" s="10" t="n"/>
      <c r="J68" s="10" t="n"/>
      <c r="K68" s="11">
        <f>IF(OR(OR(A68="",E68="",G68="",H68=""),D68=""),"",IF(J68&lt;&gt;"",J68,IF(D68="Day trade",MAX(0,N68)*0.01,IF(L68*0.00005&gt;1,L68*0.00005,0))))</f>
        <v/>
      </c>
      <c r="L68" s="11">
        <f>IF(OR(A68="",E68="",G68="",H68=""),"",E68*H68*IF(F68="",1,F68))</f>
        <v/>
      </c>
      <c r="M68" s="11">
        <f>IF(OR(A68="",E68="",G68="",H68=""),"",(H68-G68)*E68*IF(F68="",1,F68))</f>
        <v/>
      </c>
      <c r="N68" s="11">
        <f>IF(OR(A68="",E68="",G68="",H68=""),"",M68-N(I68))</f>
        <v/>
      </c>
      <c r="O68" s="12">
        <f>IF(A68="","",YEAR(A68)*100+MONTH(A68))</f>
        <v/>
      </c>
      <c r="P68" s="7" t="n"/>
    </row>
    <row r="69">
      <c r="A69" s="6" t="n"/>
      <c r="B69" s="7" t="n"/>
      <c r="C69" s="7" t="n"/>
      <c r="D69" s="7" t="n"/>
      <c r="E69" s="7" t="n"/>
      <c r="F69" s="8" t="n"/>
      <c r="G69" s="9" t="n"/>
      <c r="H69" s="9" t="n"/>
      <c r="I69" s="10" t="n"/>
      <c r="J69" s="10" t="n"/>
      <c r="K69" s="11">
        <f>IF(OR(OR(A69="",E69="",G69="",H69=""),D69=""),"",IF(J69&lt;&gt;"",J69,IF(D69="Day trade",MAX(0,N69)*0.01,IF(L69*0.00005&gt;1,L69*0.00005,0))))</f>
        <v/>
      </c>
      <c r="L69" s="11">
        <f>IF(OR(A69="",E69="",G69="",H69=""),"",E69*H69*IF(F69="",1,F69))</f>
        <v/>
      </c>
      <c r="M69" s="11">
        <f>IF(OR(A69="",E69="",G69="",H69=""),"",(H69-G69)*E69*IF(F69="",1,F69))</f>
        <v/>
      </c>
      <c r="N69" s="11">
        <f>IF(OR(A69="",E69="",G69="",H69=""),"",M69-N(I69))</f>
        <v/>
      </c>
      <c r="O69" s="12">
        <f>IF(A69="","",YEAR(A69)*100+MONTH(A69))</f>
        <v/>
      </c>
      <c r="P69" s="7" t="n"/>
    </row>
    <row r="70">
      <c r="A70" s="6" t="n"/>
      <c r="B70" s="7" t="n"/>
      <c r="C70" s="7" t="n"/>
      <c r="D70" s="7" t="n"/>
      <c r="E70" s="7" t="n"/>
      <c r="F70" s="8" t="n"/>
      <c r="G70" s="9" t="n"/>
      <c r="H70" s="9" t="n"/>
      <c r="I70" s="10" t="n"/>
      <c r="J70" s="10" t="n"/>
      <c r="K70" s="11">
        <f>IF(OR(OR(A70="",E70="",G70="",H70=""),D70=""),"",IF(J70&lt;&gt;"",J70,IF(D70="Day trade",MAX(0,N70)*0.01,IF(L70*0.00005&gt;1,L70*0.00005,0))))</f>
        <v/>
      </c>
      <c r="L70" s="11">
        <f>IF(OR(A70="",E70="",G70="",H70=""),"",E70*H70*IF(F70="",1,F70))</f>
        <v/>
      </c>
      <c r="M70" s="11">
        <f>IF(OR(A70="",E70="",G70="",H70=""),"",(H70-G70)*E70*IF(F70="",1,F70))</f>
        <v/>
      </c>
      <c r="N70" s="11">
        <f>IF(OR(A70="",E70="",G70="",H70=""),"",M70-N(I70))</f>
        <v/>
      </c>
      <c r="O70" s="12">
        <f>IF(A70="","",YEAR(A70)*100+MONTH(A70))</f>
        <v/>
      </c>
      <c r="P70" s="7" t="n"/>
    </row>
    <row r="71">
      <c r="A71" s="6" t="n"/>
      <c r="B71" s="7" t="n"/>
      <c r="C71" s="7" t="n"/>
      <c r="D71" s="7" t="n"/>
      <c r="E71" s="7" t="n"/>
      <c r="F71" s="8" t="n"/>
      <c r="G71" s="9" t="n"/>
      <c r="H71" s="9" t="n"/>
      <c r="I71" s="10" t="n"/>
      <c r="J71" s="10" t="n"/>
      <c r="K71" s="11">
        <f>IF(OR(OR(A71="",E71="",G71="",H71=""),D71=""),"",IF(J71&lt;&gt;"",J71,IF(D71="Day trade",MAX(0,N71)*0.01,IF(L71*0.00005&gt;1,L71*0.00005,0))))</f>
        <v/>
      </c>
      <c r="L71" s="11">
        <f>IF(OR(A71="",E71="",G71="",H71=""),"",E71*H71*IF(F71="",1,F71))</f>
        <v/>
      </c>
      <c r="M71" s="11">
        <f>IF(OR(A71="",E71="",G71="",H71=""),"",(H71-G71)*E71*IF(F71="",1,F71))</f>
        <v/>
      </c>
      <c r="N71" s="11">
        <f>IF(OR(A71="",E71="",G71="",H71=""),"",M71-N(I71))</f>
        <v/>
      </c>
      <c r="O71" s="12">
        <f>IF(A71="","",YEAR(A71)*100+MONTH(A71))</f>
        <v/>
      </c>
      <c r="P71" s="7" t="n"/>
    </row>
    <row r="72">
      <c r="A72" s="6" t="n"/>
      <c r="B72" s="7" t="n"/>
      <c r="C72" s="7" t="n"/>
      <c r="D72" s="7" t="n"/>
      <c r="E72" s="7" t="n"/>
      <c r="F72" s="8" t="n"/>
      <c r="G72" s="9" t="n"/>
      <c r="H72" s="9" t="n"/>
      <c r="I72" s="10" t="n"/>
      <c r="J72" s="10" t="n"/>
      <c r="K72" s="11">
        <f>IF(OR(OR(A72="",E72="",G72="",H72=""),D72=""),"",IF(J72&lt;&gt;"",J72,IF(D72="Day trade",MAX(0,N72)*0.01,IF(L72*0.00005&gt;1,L72*0.00005,0))))</f>
        <v/>
      </c>
      <c r="L72" s="11">
        <f>IF(OR(A72="",E72="",G72="",H72=""),"",E72*H72*IF(F72="",1,F72))</f>
        <v/>
      </c>
      <c r="M72" s="11">
        <f>IF(OR(A72="",E72="",G72="",H72=""),"",(H72-G72)*E72*IF(F72="",1,F72))</f>
        <v/>
      </c>
      <c r="N72" s="11">
        <f>IF(OR(A72="",E72="",G72="",H72=""),"",M72-N(I72))</f>
        <v/>
      </c>
      <c r="O72" s="12">
        <f>IF(A72="","",YEAR(A72)*100+MONTH(A72))</f>
        <v/>
      </c>
      <c r="P72" s="7" t="n"/>
    </row>
    <row r="73">
      <c r="A73" s="6" t="n"/>
      <c r="B73" s="7" t="n"/>
      <c r="C73" s="7" t="n"/>
      <c r="D73" s="7" t="n"/>
      <c r="E73" s="7" t="n"/>
      <c r="F73" s="8" t="n"/>
      <c r="G73" s="9" t="n"/>
      <c r="H73" s="9" t="n"/>
      <c r="I73" s="10" t="n"/>
      <c r="J73" s="10" t="n"/>
      <c r="K73" s="11">
        <f>IF(OR(OR(A73="",E73="",G73="",H73=""),D73=""),"",IF(J73&lt;&gt;"",J73,IF(D73="Day trade",MAX(0,N73)*0.01,IF(L73*0.00005&gt;1,L73*0.00005,0))))</f>
        <v/>
      </c>
      <c r="L73" s="11">
        <f>IF(OR(A73="",E73="",G73="",H73=""),"",E73*H73*IF(F73="",1,F73))</f>
        <v/>
      </c>
      <c r="M73" s="11">
        <f>IF(OR(A73="",E73="",G73="",H73=""),"",(H73-G73)*E73*IF(F73="",1,F73))</f>
        <v/>
      </c>
      <c r="N73" s="11">
        <f>IF(OR(A73="",E73="",G73="",H73=""),"",M73-N(I73))</f>
        <v/>
      </c>
      <c r="O73" s="12">
        <f>IF(A73="","",YEAR(A73)*100+MONTH(A73))</f>
        <v/>
      </c>
      <c r="P73" s="7" t="n"/>
    </row>
    <row r="74">
      <c r="A74" s="6" t="n"/>
      <c r="B74" s="7" t="n"/>
      <c r="C74" s="7" t="n"/>
      <c r="D74" s="7" t="n"/>
      <c r="E74" s="7" t="n"/>
      <c r="F74" s="8" t="n"/>
      <c r="G74" s="9" t="n"/>
      <c r="H74" s="9" t="n"/>
      <c r="I74" s="10" t="n"/>
      <c r="J74" s="10" t="n"/>
      <c r="K74" s="11">
        <f>IF(OR(OR(A74="",E74="",G74="",H74=""),D74=""),"",IF(J74&lt;&gt;"",J74,IF(D74="Day trade",MAX(0,N74)*0.01,IF(L74*0.00005&gt;1,L74*0.00005,0))))</f>
        <v/>
      </c>
      <c r="L74" s="11">
        <f>IF(OR(A74="",E74="",G74="",H74=""),"",E74*H74*IF(F74="",1,F74))</f>
        <v/>
      </c>
      <c r="M74" s="11">
        <f>IF(OR(A74="",E74="",G74="",H74=""),"",(H74-G74)*E74*IF(F74="",1,F74))</f>
        <v/>
      </c>
      <c r="N74" s="11">
        <f>IF(OR(A74="",E74="",G74="",H74=""),"",M74-N(I74))</f>
        <v/>
      </c>
      <c r="O74" s="12">
        <f>IF(A74="","",YEAR(A74)*100+MONTH(A74))</f>
        <v/>
      </c>
      <c r="P74" s="7" t="n"/>
    </row>
    <row r="75">
      <c r="A75" s="6" t="n"/>
      <c r="B75" s="7" t="n"/>
      <c r="C75" s="7" t="n"/>
      <c r="D75" s="7" t="n"/>
      <c r="E75" s="7" t="n"/>
      <c r="F75" s="8" t="n"/>
      <c r="G75" s="9" t="n"/>
      <c r="H75" s="9" t="n"/>
      <c r="I75" s="10" t="n"/>
      <c r="J75" s="10" t="n"/>
      <c r="K75" s="11">
        <f>IF(OR(OR(A75="",E75="",G75="",H75=""),D75=""),"",IF(J75&lt;&gt;"",J75,IF(D75="Day trade",MAX(0,N75)*0.01,IF(L75*0.00005&gt;1,L75*0.00005,0))))</f>
        <v/>
      </c>
      <c r="L75" s="11">
        <f>IF(OR(A75="",E75="",G75="",H75=""),"",E75*H75*IF(F75="",1,F75))</f>
        <v/>
      </c>
      <c r="M75" s="11">
        <f>IF(OR(A75="",E75="",G75="",H75=""),"",(H75-G75)*E75*IF(F75="",1,F75))</f>
        <v/>
      </c>
      <c r="N75" s="11">
        <f>IF(OR(A75="",E75="",G75="",H75=""),"",M75-N(I75))</f>
        <v/>
      </c>
      <c r="O75" s="12">
        <f>IF(A75="","",YEAR(A75)*100+MONTH(A75))</f>
        <v/>
      </c>
      <c r="P75" s="7" t="n"/>
    </row>
    <row r="76">
      <c r="A76" s="6" t="n"/>
      <c r="B76" s="7" t="n"/>
      <c r="C76" s="7" t="n"/>
      <c r="D76" s="7" t="n"/>
      <c r="E76" s="7" t="n"/>
      <c r="F76" s="8" t="n"/>
      <c r="G76" s="9" t="n"/>
      <c r="H76" s="9" t="n"/>
      <c r="I76" s="10" t="n"/>
      <c r="J76" s="10" t="n"/>
      <c r="K76" s="11">
        <f>IF(OR(OR(A76="",E76="",G76="",H76=""),D76=""),"",IF(J76&lt;&gt;"",J76,IF(D76="Day trade",MAX(0,N76)*0.01,IF(L76*0.00005&gt;1,L76*0.00005,0))))</f>
        <v/>
      </c>
      <c r="L76" s="11">
        <f>IF(OR(A76="",E76="",G76="",H76=""),"",E76*H76*IF(F76="",1,F76))</f>
        <v/>
      </c>
      <c r="M76" s="11">
        <f>IF(OR(A76="",E76="",G76="",H76=""),"",(H76-G76)*E76*IF(F76="",1,F76))</f>
        <v/>
      </c>
      <c r="N76" s="11">
        <f>IF(OR(A76="",E76="",G76="",H76=""),"",M76-N(I76))</f>
        <v/>
      </c>
      <c r="O76" s="12">
        <f>IF(A76="","",YEAR(A76)*100+MONTH(A76))</f>
        <v/>
      </c>
      <c r="P76" s="7" t="n"/>
    </row>
    <row r="77">
      <c r="A77" s="6" t="n"/>
      <c r="B77" s="7" t="n"/>
      <c r="C77" s="7" t="n"/>
      <c r="D77" s="7" t="n"/>
      <c r="E77" s="7" t="n"/>
      <c r="F77" s="8" t="n"/>
      <c r="G77" s="9" t="n"/>
      <c r="H77" s="9" t="n"/>
      <c r="I77" s="10" t="n"/>
      <c r="J77" s="10" t="n"/>
      <c r="K77" s="11">
        <f>IF(OR(OR(A77="",E77="",G77="",H77=""),D77=""),"",IF(J77&lt;&gt;"",J77,IF(D77="Day trade",MAX(0,N77)*0.01,IF(L77*0.00005&gt;1,L77*0.00005,0))))</f>
        <v/>
      </c>
      <c r="L77" s="11">
        <f>IF(OR(A77="",E77="",G77="",H77=""),"",E77*H77*IF(F77="",1,F77))</f>
        <v/>
      </c>
      <c r="M77" s="11">
        <f>IF(OR(A77="",E77="",G77="",H77=""),"",(H77-G77)*E77*IF(F77="",1,F77))</f>
        <v/>
      </c>
      <c r="N77" s="11">
        <f>IF(OR(A77="",E77="",G77="",H77=""),"",M77-N(I77))</f>
        <v/>
      </c>
      <c r="O77" s="12">
        <f>IF(A77="","",YEAR(A77)*100+MONTH(A77))</f>
        <v/>
      </c>
      <c r="P77" s="7" t="n"/>
    </row>
    <row r="78">
      <c r="A78" s="6" t="n"/>
      <c r="B78" s="7" t="n"/>
      <c r="C78" s="7" t="n"/>
      <c r="D78" s="7" t="n"/>
      <c r="E78" s="7" t="n"/>
      <c r="F78" s="8" t="n"/>
      <c r="G78" s="9" t="n"/>
      <c r="H78" s="9" t="n"/>
      <c r="I78" s="10" t="n"/>
      <c r="J78" s="10" t="n"/>
      <c r="K78" s="11">
        <f>IF(OR(OR(A78="",E78="",G78="",H78=""),D78=""),"",IF(J78&lt;&gt;"",J78,IF(D78="Day trade",MAX(0,N78)*0.01,IF(L78*0.00005&gt;1,L78*0.00005,0))))</f>
        <v/>
      </c>
      <c r="L78" s="11">
        <f>IF(OR(A78="",E78="",G78="",H78=""),"",E78*H78*IF(F78="",1,F78))</f>
        <v/>
      </c>
      <c r="M78" s="11">
        <f>IF(OR(A78="",E78="",G78="",H78=""),"",(H78-G78)*E78*IF(F78="",1,F78))</f>
        <v/>
      </c>
      <c r="N78" s="11">
        <f>IF(OR(A78="",E78="",G78="",H78=""),"",M78-N(I78))</f>
        <v/>
      </c>
      <c r="O78" s="12">
        <f>IF(A78="","",YEAR(A78)*100+MONTH(A78))</f>
        <v/>
      </c>
      <c r="P78" s="7" t="n"/>
    </row>
    <row r="79">
      <c r="A79" s="6" t="n"/>
      <c r="B79" s="7" t="n"/>
      <c r="C79" s="7" t="n"/>
      <c r="D79" s="7" t="n"/>
      <c r="E79" s="7" t="n"/>
      <c r="F79" s="8" t="n"/>
      <c r="G79" s="9" t="n"/>
      <c r="H79" s="9" t="n"/>
      <c r="I79" s="10" t="n"/>
      <c r="J79" s="10" t="n"/>
      <c r="K79" s="11">
        <f>IF(OR(OR(A79="",E79="",G79="",H79=""),D79=""),"",IF(J79&lt;&gt;"",J79,IF(D79="Day trade",MAX(0,N79)*0.01,IF(L79*0.00005&gt;1,L79*0.00005,0))))</f>
        <v/>
      </c>
      <c r="L79" s="11">
        <f>IF(OR(A79="",E79="",G79="",H79=""),"",E79*H79*IF(F79="",1,F79))</f>
        <v/>
      </c>
      <c r="M79" s="11">
        <f>IF(OR(A79="",E79="",G79="",H79=""),"",(H79-G79)*E79*IF(F79="",1,F79))</f>
        <v/>
      </c>
      <c r="N79" s="11">
        <f>IF(OR(A79="",E79="",G79="",H79=""),"",M79-N(I79))</f>
        <v/>
      </c>
      <c r="O79" s="12">
        <f>IF(A79="","",YEAR(A79)*100+MONTH(A79))</f>
        <v/>
      </c>
      <c r="P79" s="7" t="n"/>
    </row>
    <row r="80">
      <c r="A80" s="6" t="n"/>
      <c r="B80" s="7" t="n"/>
      <c r="C80" s="7" t="n"/>
      <c r="D80" s="7" t="n"/>
      <c r="E80" s="7" t="n"/>
      <c r="F80" s="8" t="n"/>
      <c r="G80" s="9" t="n"/>
      <c r="H80" s="9" t="n"/>
      <c r="I80" s="10" t="n"/>
      <c r="J80" s="10" t="n"/>
      <c r="K80" s="11">
        <f>IF(OR(OR(A80="",E80="",G80="",H80=""),D80=""),"",IF(J80&lt;&gt;"",J80,IF(D80="Day trade",MAX(0,N80)*0.01,IF(L80*0.00005&gt;1,L80*0.00005,0))))</f>
        <v/>
      </c>
      <c r="L80" s="11">
        <f>IF(OR(A80="",E80="",G80="",H80=""),"",E80*H80*IF(F80="",1,F80))</f>
        <v/>
      </c>
      <c r="M80" s="11">
        <f>IF(OR(A80="",E80="",G80="",H80=""),"",(H80-G80)*E80*IF(F80="",1,F80))</f>
        <v/>
      </c>
      <c r="N80" s="11">
        <f>IF(OR(A80="",E80="",G80="",H80=""),"",M80-N(I80))</f>
        <v/>
      </c>
      <c r="O80" s="12">
        <f>IF(A80="","",YEAR(A80)*100+MONTH(A80))</f>
        <v/>
      </c>
      <c r="P80" s="7" t="n"/>
    </row>
    <row r="81">
      <c r="A81" s="6" t="n"/>
      <c r="B81" s="7" t="n"/>
      <c r="C81" s="7" t="n"/>
      <c r="D81" s="7" t="n"/>
      <c r="E81" s="7" t="n"/>
      <c r="F81" s="8" t="n"/>
      <c r="G81" s="9" t="n"/>
      <c r="H81" s="9" t="n"/>
      <c r="I81" s="10" t="n"/>
      <c r="J81" s="10" t="n"/>
      <c r="K81" s="11">
        <f>IF(OR(OR(A81="",E81="",G81="",H81=""),D81=""),"",IF(J81&lt;&gt;"",J81,IF(D81="Day trade",MAX(0,N81)*0.01,IF(L81*0.00005&gt;1,L81*0.00005,0))))</f>
        <v/>
      </c>
      <c r="L81" s="11">
        <f>IF(OR(A81="",E81="",G81="",H81=""),"",E81*H81*IF(F81="",1,F81))</f>
        <v/>
      </c>
      <c r="M81" s="11">
        <f>IF(OR(A81="",E81="",G81="",H81=""),"",(H81-G81)*E81*IF(F81="",1,F81))</f>
        <v/>
      </c>
      <c r="N81" s="11">
        <f>IF(OR(A81="",E81="",G81="",H81=""),"",M81-N(I81))</f>
        <v/>
      </c>
      <c r="O81" s="12">
        <f>IF(A81="","",YEAR(A81)*100+MONTH(A81))</f>
        <v/>
      </c>
      <c r="P81" s="7" t="n"/>
    </row>
    <row r="82">
      <c r="A82" s="6" t="n"/>
      <c r="B82" s="7" t="n"/>
      <c r="C82" s="7" t="n"/>
      <c r="D82" s="7" t="n"/>
      <c r="E82" s="7" t="n"/>
      <c r="F82" s="8" t="n"/>
      <c r="G82" s="9" t="n"/>
      <c r="H82" s="9" t="n"/>
      <c r="I82" s="10" t="n"/>
      <c r="J82" s="10" t="n"/>
      <c r="K82" s="11">
        <f>IF(OR(OR(A82="",E82="",G82="",H82=""),D82=""),"",IF(J82&lt;&gt;"",J82,IF(D82="Day trade",MAX(0,N82)*0.01,IF(L82*0.00005&gt;1,L82*0.00005,0))))</f>
        <v/>
      </c>
      <c r="L82" s="11">
        <f>IF(OR(A82="",E82="",G82="",H82=""),"",E82*H82*IF(F82="",1,F82))</f>
        <v/>
      </c>
      <c r="M82" s="11">
        <f>IF(OR(A82="",E82="",G82="",H82=""),"",(H82-G82)*E82*IF(F82="",1,F82))</f>
        <v/>
      </c>
      <c r="N82" s="11">
        <f>IF(OR(A82="",E82="",G82="",H82=""),"",M82-N(I82))</f>
        <v/>
      </c>
      <c r="O82" s="12">
        <f>IF(A82="","",YEAR(A82)*100+MONTH(A82))</f>
        <v/>
      </c>
      <c r="P82" s="7" t="n"/>
    </row>
    <row r="83">
      <c r="A83" s="6" t="n"/>
      <c r="B83" s="7" t="n"/>
      <c r="C83" s="7" t="n"/>
      <c r="D83" s="7" t="n"/>
      <c r="E83" s="7" t="n"/>
      <c r="F83" s="8" t="n"/>
      <c r="G83" s="9" t="n"/>
      <c r="H83" s="9" t="n"/>
      <c r="I83" s="10" t="n"/>
      <c r="J83" s="10" t="n"/>
      <c r="K83" s="11">
        <f>IF(OR(OR(A83="",E83="",G83="",H83=""),D83=""),"",IF(J83&lt;&gt;"",J83,IF(D83="Day trade",MAX(0,N83)*0.01,IF(L83*0.00005&gt;1,L83*0.00005,0))))</f>
        <v/>
      </c>
      <c r="L83" s="11">
        <f>IF(OR(A83="",E83="",G83="",H83=""),"",E83*H83*IF(F83="",1,F83))</f>
        <v/>
      </c>
      <c r="M83" s="11">
        <f>IF(OR(A83="",E83="",G83="",H83=""),"",(H83-G83)*E83*IF(F83="",1,F83))</f>
        <v/>
      </c>
      <c r="N83" s="11">
        <f>IF(OR(A83="",E83="",G83="",H83=""),"",M83-N(I83))</f>
        <v/>
      </c>
      <c r="O83" s="12">
        <f>IF(A83="","",YEAR(A83)*100+MONTH(A83))</f>
        <v/>
      </c>
      <c r="P83" s="7" t="n"/>
    </row>
    <row r="84">
      <c r="A84" s="6" t="n"/>
      <c r="B84" s="7" t="n"/>
      <c r="C84" s="7" t="n"/>
      <c r="D84" s="7" t="n"/>
      <c r="E84" s="7" t="n"/>
      <c r="F84" s="8" t="n"/>
      <c r="G84" s="9" t="n"/>
      <c r="H84" s="9" t="n"/>
      <c r="I84" s="10" t="n"/>
      <c r="J84" s="10" t="n"/>
      <c r="K84" s="11">
        <f>IF(OR(OR(A84="",E84="",G84="",H84=""),D84=""),"",IF(J84&lt;&gt;"",J84,IF(D84="Day trade",MAX(0,N84)*0.01,IF(L84*0.00005&gt;1,L84*0.00005,0))))</f>
        <v/>
      </c>
      <c r="L84" s="11">
        <f>IF(OR(A84="",E84="",G84="",H84=""),"",E84*H84*IF(F84="",1,F84))</f>
        <v/>
      </c>
      <c r="M84" s="11">
        <f>IF(OR(A84="",E84="",G84="",H84=""),"",(H84-G84)*E84*IF(F84="",1,F84))</f>
        <v/>
      </c>
      <c r="N84" s="11">
        <f>IF(OR(A84="",E84="",G84="",H84=""),"",M84-N(I84))</f>
        <v/>
      </c>
      <c r="O84" s="12">
        <f>IF(A84="","",YEAR(A84)*100+MONTH(A84))</f>
        <v/>
      </c>
      <c r="P84" s="7" t="n"/>
    </row>
    <row r="85">
      <c r="A85" s="6" t="n"/>
      <c r="B85" s="7" t="n"/>
      <c r="C85" s="7" t="n"/>
      <c r="D85" s="7" t="n"/>
      <c r="E85" s="7" t="n"/>
      <c r="F85" s="8" t="n"/>
      <c r="G85" s="9" t="n"/>
      <c r="H85" s="9" t="n"/>
      <c r="I85" s="10" t="n"/>
      <c r="J85" s="10" t="n"/>
      <c r="K85" s="11">
        <f>IF(OR(OR(A85="",E85="",G85="",H85=""),D85=""),"",IF(J85&lt;&gt;"",J85,IF(D85="Day trade",MAX(0,N85)*0.01,IF(L85*0.00005&gt;1,L85*0.00005,0))))</f>
        <v/>
      </c>
      <c r="L85" s="11">
        <f>IF(OR(A85="",E85="",G85="",H85=""),"",E85*H85*IF(F85="",1,F85))</f>
        <v/>
      </c>
      <c r="M85" s="11">
        <f>IF(OR(A85="",E85="",G85="",H85=""),"",(H85-G85)*E85*IF(F85="",1,F85))</f>
        <v/>
      </c>
      <c r="N85" s="11">
        <f>IF(OR(A85="",E85="",G85="",H85=""),"",M85-N(I85))</f>
        <v/>
      </c>
      <c r="O85" s="12">
        <f>IF(A85="","",YEAR(A85)*100+MONTH(A85))</f>
        <v/>
      </c>
      <c r="P85" s="7" t="n"/>
    </row>
    <row r="86">
      <c r="A86" s="6" t="n"/>
      <c r="B86" s="7" t="n"/>
      <c r="C86" s="7" t="n"/>
      <c r="D86" s="7" t="n"/>
      <c r="E86" s="7" t="n"/>
      <c r="F86" s="8" t="n"/>
      <c r="G86" s="9" t="n"/>
      <c r="H86" s="9" t="n"/>
      <c r="I86" s="10" t="n"/>
      <c r="J86" s="10" t="n"/>
      <c r="K86" s="11">
        <f>IF(OR(OR(A86="",E86="",G86="",H86=""),D86=""),"",IF(J86&lt;&gt;"",J86,IF(D86="Day trade",MAX(0,N86)*0.01,IF(L86*0.00005&gt;1,L86*0.00005,0))))</f>
        <v/>
      </c>
      <c r="L86" s="11">
        <f>IF(OR(A86="",E86="",G86="",H86=""),"",E86*H86*IF(F86="",1,F86))</f>
        <v/>
      </c>
      <c r="M86" s="11">
        <f>IF(OR(A86="",E86="",G86="",H86=""),"",(H86-G86)*E86*IF(F86="",1,F86))</f>
        <v/>
      </c>
      <c r="N86" s="11">
        <f>IF(OR(A86="",E86="",G86="",H86=""),"",M86-N(I86))</f>
        <v/>
      </c>
      <c r="O86" s="12">
        <f>IF(A86="","",YEAR(A86)*100+MONTH(A86))</f>
        <v/>
      </c>
      <c r="P86" s="7" t="n"/>
    </row>
    <row r="87">
      <c r="A87" s="6" t="n"/>
      <c r="B87" s="7" t="n"/>
      <c r="C87" s="7" t="n"/>
      <c r="D87" s="7" t="n"/>
      <c r="E87" s="7" t="n"/>
      <c r="F87" s="8" t="n"/>
      <c r="G87" s="9" t="n"/>
      <c r="H87" s="9" t="n"/>
      <c r="I87" s="10" t="n"/>
      <c r="J87" s="10" t="n"/>
      <c r="K87" s="11">
        <f>IF(OR(OR(A87="",E87="",G87="",H87=""),D87=""),"",IF(J87&lt;&gt;"",J87,IF(D87="Day trade",MAX(0,N87)*0.01,IF(L87*0.00005&gt;1,L87*0.00005,0))))</f>
        <v/>
      </c>
      <c r="L87" s="11">
        <f>IF(OR(A87="",E87="",G87="",H87=""),"",E87*H87*IF(F87="",1,F87))</f>
        <v/>
      </c>
      <c r="M87" s="11">
        <f>IF(OR(A87="",E87="",G87="",H87=""),"",(H87-G87)*E87*IF(F87="",1,F87))</f>
        <v/>
      </c>
      <c r="N87" s="11">
        <f>IF(OR(A87="",E87="",G87="",H87=""),"",M87-N(I87))</f>
        <v/>
      </c>
      <c r="O87" s="12">
        <f>IF(A87="","",YEAR(A87)*100+MONTH(A87))</f>
        <v/>
      </c>
      <c r="P87" s="7" t="n"/>
    </row>
    <row r="88">
      <c r="A88" s="6" t="n"/>
      <c r="B88" s="7" t="n"/>
      <c r="C88" s="7" t="n"/>
      <c r="D88" s="7" t="n"/>
      <c r="E88" s="7" t="n"/>
      <c r="F88" s="8" t="n"/>
      <c r="G88" s="9" t="n"/>
      <c r="H88" s="9" t="n"/>
      <c r="I88" s="10" t="n"/>
      <c r="J88" s="10" t="n"/>
      <c r="K88" s="11">
        <f>IF(OR(OR(A88="",E88="",G88="",H88=""),D88=""),"",IF(J88&lt;&gt;"",J88,IF(D88="Day trade",MAX(0,N88)*0.01,IF(L88*0.00005&gt;1,L88*0.00005,0))))</f>
        <v/>
      </c>
      <c r="L88" s="11">
        <f>IF(OR(A88="",E88="",G88="",H88=""),"",E88*H88*IF(F88="",1,F88))</f>
        <v/>
      </c>
      <c r="M88" s="11">
        <f>IF(OR(A88="",E88="",G88="",H88=""),"",(H88-G88)*E88*IF(F88="",1,F88))</f>
        <v/>
      </c>
      <c r="N88" s="11">
        <f>IF(OR(A88="",E88="",G88="",H88=""),"",M88-N(I88))</f>
        <v/>
      </c>
      <c r="O88" s="12">
        <f>IF(A88="","",YEAR(A88)*100+MONTH(A88))</f>
        <v/>
      </c>
      <c r="P88" s="7" t="n"/>
    </row>
    <row r="89">
      <c r="A89" s="6" t="n"/>
      <c r="B89" s="7" t="n"/>
      <c r="C89" s="7" t="n"/>
      <c r="D89" s="7" t="n"/>
      <c r="E89" s="7" t="n"/>
      <c r="F89" s="8" t="n"/>
      <c r="G89" s="9" t="n"/>
      <c r="H89" s="9" t="n"/>
      <c r="I89" s="10" t="n"/>
      <c r="J89" s="10" t="n"/>
      <c r="K89" s="11">
        <f>IF(OR(OR(A89="",E89="",G89="",H89=""),D89=""),"",IF(J89&lt;&gt;"",J89,IF(D89="Day trade",MAX(0,N89)*0.01,IF(L89*0.00005&gt;1,L89*0.00005,0))))</f>
        <v/>
      </c>
      <c r="L89" s="11">
        <f>IF(OR(A89="",E89="",G89="",H89=""),"",E89*H89*IF(F89="",1,F89))</f>
        <v/>
      </c>
      <c r="M89" s="11">
        <f>IF(OR(A89="",E89="",G89="",H89=""),"",(H89-G89)*E89*IF(F89="",1,F89))</f>
        <v/>
      </c>
      <c r="N89" s="11">
        <f>IF(OR(A89="",E89="",G89="",H89=""),"",M89-N(I89))</f>
        <v/>
      </c>
      <c r="O89" s="12">
        <f>IF(A89="","",YEAR(A89)*100+MONTH(A89))</f>
        <v/>
      </c>
      <c r="P89" s="7" t="n"/>
    </row>
    <row r="90">
      <c r="A90" s="6" t="n"/>
      <c r="B90" s="7" t="n"/>
      <c r="C90" s="7" t="n"/>
      <c r="D90" s="7" t="n"/>
      <c r="E90" s="7" t="n"/>
      <c r="F90" s="8" t="n"/>
      <c r="G90" s="9" t="n"/>
      <c r="H90" s="9" t="n"/>
      <c r="I90" s="10" t="n"/>
      <c r="J90" s="10" t="n"/>
      <c r="K90" s="11">
        <f>IF(OR(OR(A90="",E90="",G90="",H90=""),D90=""),"",IF(J90&lt;&gt;"",J90,IF(D90="Day trade",MAX(0,N90)*0.01,IF(L90*0.00005&gt;1,L90*0.00005,0))))</f>
        <v/>
      </c>
      <c r="L90" s="11">
        <f>IF(OR(A90="",E90="",G90="",H90=""),"",E90*H90*IF(F90="",1,F90))</f>
        <v/>
      </c>
      <c r="M90" s="11">
        <f>IF(OR(A90="",E90="",G90="",H90=""),"",(H90-G90)*E90*IF(F90="",1,F90))</f>
        <v/>
      </c>
      <c r="N90" s="11">
        <f>IF(OR(A90="",E90="",G90="",H90=""),"",M90-N(I90))</f>
        <v/>
      </c>
      <c r="O90" s="12">
        <f>IF(A90="","",YEAR(A90)*100+MONTH(A90))</f>
        <v/>
      </c>
      <c r="P90" s="7" t="n"/>
    </row>
    <row r="91">
      <c r="A91" s="6" t="n"/>
      <c r="B91" s="7" t="n"/>
      <c r="C91" s="7" t="n"/>
      <c r="D91" s="7" t="n"/>
      <c r="E91" s="7" t="n"/>
      <c r="F91" s="8" t="n"/>
      <c r="G91" s="9" t="n"/>
      <c r="H91" s="9" t="n"/>
      <c r="I91" s="10" t="n"/>
      <c r="J91" s="10" t="n"/>
      <c r="K91" s="11">
        <f>IF(OR(OR(A91="",E91="",G91="",H91=""),D91=""),"",IF(J91&lt;&gt;"",J91,IF(D91="Day trade",MAX(0,N91)*0.01,IF(L91*0.00005&gt;1,L91*0.00005,0))))</f>
        <v/>
      </c>
      <c r="L91" s="11">
        <f>IF(OR(A91="",E91="",G91="",H91=""),"",E91*H91*IF(F91="",1,F91))</f>
        <v/>
      </c>
      <c r="M91" s="11">
        <f>IF(OR(A91="",E91="",G91="",H91=""),"",(H91-G91)*E91*IF(F91="",1,F91))</f>
        <v/>
      </c>
      <c r="N91" s="11">
        <f>IF(OR(A91="",E91="",G91="",H91=""),"",M91-N(I91))</f>
        <v/>
      </c>
      <c r="O91" s="12">
        <f>IF(A91="","",YEAR(A91)*100+MONTH(A91))</f>
        <v/>
      </c>
      <c r="P91" s="7" t="n"/>
    </row>
    <row r="92">
      <c r="A92" s="6" t="n"/>
      <c r="B92" s="7" t="n"/>
      <c r="C92" s="7" t="n"/>
      <c r="D92" s="7" t="n"/>
      <c r="E92" s="7" t="n"/>
      <c r="F92" s="8" t="n"/>
      <c r="G92" s="9" t="n"/>
      <c r="H92" s="9" t="n"/>
      <c r="I92" s="10" t="n"/>
      <c r="J92" s="10" t="n"/>
      <c r="K92" s="11">
        <f>IF(OR(OR(A92="",E92="",G92="",H92=""),D92=""),"",IF(J92&lt;&gt;"",J92,IF(D92="Day trade",MAX(0,N92)*0.01,IF(L92*0.00005&gt;1,L92*0.00005,0))))</f>
        <v/>
      </c>
      <c r="L92" s="11">
        <f>IF(OR(A92="",E92="",G92="",H92=""),"",E92*H92*IF(F92="",1,F92))</f>
        <v/>
      </c>
      <c r="M92" s="11">
        <f>IF(OR(A92="",E92="",G92="",H92=""),"",(H92-G92)*E92*IF(F92="",1,F92))</f>
        <v/>
      </c>
      <c r="N92" s="11">
        <f>IF(OR(A92="",E92="",G92="",H92=""),"",M92-N(I92))</f>
        <v/>
      </c>
      <c r="O92" s="12">
        <f>IF(A92="","",YEAR(A92)*100+MONTH(A92))</f>
        <v/>
      </c>
      <c r="P92" s="7" t="n"/>
    </row>
    <row r="93">
      <c r="A93" s="6" t="n"/>
      <c r="B93" s="7" t="n"/>
      <c r="C93" s="7" t="n"/>
      <c r="D93" s="7" t="n"/>
      <c r="E93" s="7" t="n"/>
      <c r="F93" s="8" t="n"/>
      <c r="G93" s="9" t="n"/>
      <c r="H93" s="9" t="n"/>
      <c r="I93" s="10" t="n"/>
      <c r="J93" s="10" t="n"/>
      <c r="K93" s="11">
        <f>IF(OR(OR(A93="",E93="",G93="",H93=""),D93=""),"",IF(J93&lt;&gt;"",J93,IF(D93="Day trade",MAX(0,N93)*0.01,IF(L93*0.00005&gt;1,L93*0.00005,0))))</f>
        <v/>
      </c>
      <c r="L93" s="11">
        <f>IF(OR(A93="",E93="",G93="",H93=""),"",E93*H93*IF(F93="",1,F93))</f>
        <v/>
      </c>
      <c r="M93" s="11">
        <f>IF(OR(A93="",E93="",G93="",H93=""),"",(H93-G93)*E93*IF(F93="",1,F93))</f>
        <v/>
      </c>
      <c r="N93" s="11">
        <f>IF(OR(A93="",E93="",G93="",H93=""),"",M93-N(I93))</f>
        <v/>
      </c>
      <c r="O93" s="12">
        <f>IF(A93="","",YEAR(A93)*100+MONTH(A93))</f>
        <v/>
      </c>
      <c r="P93" s="7" t="n"/>
    </row>
    <row r="94">
      <c r="A94" s="6" t="n"/>
      <c r="B94" s="7" t="n"/>
      <c r="C94" s="7" t="n"/>
      <c r="D94" s="7" t="n"/>
      <c r="E94" s="7" t="n"/>
      <c r="F94" s="8" t="n"/>
      <c r="G94" s="9" t="n"/>
      <c r="H94" s="9" t="n"/>
      <c r="I94" s="10" t="n"/>
      <c r="J94" s="10" t="n"/>
      <c r="K94" s="11">
        <f>IF(OR(OR(A94="",E94="",G94="",H94=""),D94=""),"",IF(J94&lt;&gt;"",J94,IF(D94="Day trade",MAX(0,N94)*0.01,IF(L94*0.00005&gt;1,L94*0.00005,0))))</f>
        <v/>
      </c>
      <c r="L94" s="11">
        <f>IF(OR(A94="",E94="",G94="",H94=""),"",E94*H94*IF(F94="",1,F94))</f>
        <v/>
      </c>
      <c r="M94" s="11">
        <f>IF(OR(A94="",E94="",G94="",H94=""),"",(H94-G94)*E94*IF(F94="",1,F94))</f>
        <v/>
      </c>
      <c r="N94" s="11">
        <f>IF(OR(A94="",E94="",G94="",H94=""),"",M94-N(I94))</f>
        <v/>
      </c>
      <c r="O94" s="12">
        <f>IF(A94="","",YEAR(A94)*100+MONTH(A94))</f>
        <v/>
      </c>
      <c r="P94" s="7" t="n"/>
    </row>
    <row r="95">
      <c r="A95" s="6" t="n"/>
      <c r="B95" s="7" t="n"/>
      <c r="C95" s="7" t="n"/>
      <c r="D95" s="7" t="n"/>
      <c r="E95" s="7" t="n"/>
      <c r="F95" s="8" t="n"/>
      <c r="G95" s="9" t="n"/>
      <c r="H95" s="9" t="n"/>
      <c r="I95" s="10" t="n"/>
      <c r="J95" s="10" t="n"/>
      <c r="K95" s="11">
        <f>IF(OR(OR(A95="",E95="",G95="",H95=""),D95=""),"",IF(J95&lt;&gt;"",J95,IF(D95="Day trade",MAX(0,N95)*0.01,IF(L95*0.00005&gt;1,L95*0.00005,0))))</f>
        <v/>
      </c>
      <c r="L95" s="11">
        <f>IF(OR(A95="",E95="",G95="",H95=""),"",E95*H95*IF(F95="",1,F95))</f>
        <v/>
      </c>
      <c r="M95" s="11">
        <f>IF(OR(A95="",E95="",G95="",H95=""),"",(H95-G95)*E95*IF(F95="",1,F95))</f>
        <v/>
      </c>
      <c r="N95" s="11">
        <f>IF(OR(A95="",E95="",G95="",H95=""),"",M95-N(I95))</f>
        <v/>
      </c>
      <c r="O95" s="12">
        <f>IF(A95="","",YEAR(A95)*100+MONTH(A95))</f>
        <v/>
      </c>
      <c r="P95" s="7" t="n"/>
    </row>
    <row r="96">
      <c r="A96" s="6" t="n"/>
      <c r="B96" s="7" t="n"/>
      <c r="C96" s="7" t="n"/>
      <c r="D96" s="7" t="n"/>
      <c r="E96" s="7" t="n"/>
      <c r="F96" s="8" t="n"/>
      <c r="G96" s="9" t="n"/>
      <c r="H96" s="9" t="n"/>
      <c r="I96" s="10" t="n"/>
      <c r="J96" s="10" t="n"/>
      <c r="K96" s="11">
        <f>IF(OR(OR(A96="",E96="",G96="",H96=""),D96=""),"",IF(J96&lt;&gt;"",J96,IF(D96="Day trade",MAX(0,N96)*0.01,IF(L96*0.00005&gt;1,L96*0.00005,0))))</f>
        <v/>
      </c>
      <c r="L96" s="11">
        <f>IF(OR(A96="",E96="",G96="",H96=""),"",E96*H96*IF(F96="",1,F96))</f>
        <v/>
      </c>
      <c r="M96" s="11">
        <f>IF(OR(A96="",E96="",G96="",H96=""),"",(H96-G96)*E96*IF(F96="",1,F96))</f>
        <v/>
      </c>
      <c r="N96" s="11">
        <f>IF(OR(A96="",E96="",G96="",H96=""),"",M96-N(I96))</f>
        <v/>
      </c>
      <c r="O96" s="12">
        <f>IF(A96="","",YEAR(A96)*100+MONTH(A96))</f>
        <v/>
      </c>
      <c r="P96" s="7" t="n"/>
    </row>
    <row r="97">
      <c r="A97" s="6" t="n"/>
      <c r="B97" s="7" t="n"/>
      <c r="C97" s="7" t="n"/>
      <c r="D97" s="7" t="n"/>
      <c r="E97" s="7" t="n"/>
      <c r="F97" s="8" t="n"/>
      <c r="G97" s="9" t="n"/>
      <c r="H97" s="9" t="n"/>
      <c r="I97" s="10" t="n"/>
      <c r="J97" s="10" t="n"/>
      <c r="K97" s="11">
        <f>IF(OR(OR(A97="",E97="",G97="",H97=""),D97=""),"",IF(J97&lt;&gt;"",J97,IF(D97="Day trade",MAX(0,N97)*0.01,IF(L97*0.00005&gt;1,L97*0.00005,0))))</f>
        <v/>
      </c>
      <c r="L97" s="11">
        <f>IF(OR(A97="",E97="",G97="",H97=""),"",E97*H97*IF(F97="",1,F97))</f>
        <v/>
      </c>
      <c r="M97" s="11">
        <f>IF(OR(A97="",E97="",G97="",H97=""),"",(H97-G97)*E97*IF(F97="",1,F97))</f>
        <v/>
      </c>
      <c r="N97" s="11">
        <f>IF(OR(A97="",E97="",G97="",H97=""),"",M97-N(I97))</f>
        <v/>
      </c>
      <c r="O97" s="12">
        <f>IF(A97="","",YEAR(A97)*100+MONTH(A97))</f>
        <v/>
      </c>
      <c r="P97" s="7" t="n"/>
    </row>
    <row r="98">
      <c r="A98" s="6" t="n"/>
      <c r="B98" s="7" t="n"/>
      <c r="C98" s="7" t="n"/>
      <c r="D98" s="7" t="n"/>
      <c r="E98" s="7" t="n"/>
      <c r="F98" s="8" t="n"/>
      <c r="G98" s="9" t="n"/>
      <c r="H98" s="9" t="n"/>
      <c r="I98" s="10" t="n"/>
      <c r="J98" s="10" t="n"/>
      <c r="K98" s="11">
        <f>IF(OR(OR(A98="",E98="",G98="",H98=""),D98=""),"",IF(J98&lt;&gt;"",J98,IF(D98="Day trade",MAX(0,N98)*0.01,IF(L98*0.00005&gt;1,L98*0.00005,0))))</f>
        <v/>
      </c>
      <c r="L98" s="11">
        <f>IF(OR(A98="",E98="",G98="",H98=""),"",E98*H98*IF(F98="",1,F98))</f>
        <v/>
      </c>
      <c r="M98" s="11">
        <f>IF(OR(A98="",E98="",G98="",H98=""),"",(H98-G98)*E98*IF(F98="",1,F98))</f>
        <v/>
      </c>
      <c r="N98" s="11">
        <f>IF(OR(A98="",E98="",G98="",H98=""),"",M98-N(I98))</f>
        <v/>
      </c>
      <c r="O98" s="12">
        <f>IF(A98="","",YEAR(A98)*100+MONTH(A98))</f>
        <v/>
      </c>
      <c r="P98" s="7" t="n"/>
    </row>
    <row r="99">
      <c r="A99" s="6" t="n"/>
      <c r="B99" s="7" t="n"/>
      <c r="C99" s="7" t="n"/>
      <c r="D99" s="7" t="n"/>
      <c r="E99" s="7" t="n"/>
      <c r="F99" s="8" t="n"/>
      <c r="G99" s="9" t="n"/>
      <c r="H99" s="9" t="n"/>
      <c r="I99" s="10" t="n"/>
      <c r="J99" s="10" t="n"/>
      <c r="K99" s="11">
        <f>IF(OR(OR(A99="",E99="",G99="",H99=""),D99=""),"",IF(J99&lt;&gt;"",J99,IF(D99="Day trade",MAX(0,N99)*0.01,IF(L99*0.00005&gt;1,L99*0.00005,0))))</f>
        <v/>
      </c>
      <c r="L99" s="11">
        <f>IF(OR(A99="",E99="",G99="",H99=""),"",E99*H99*IF(F99="",1,F99))</f>
        <v/>
      </c>
      <c r="M99" s="11">
        <f>IF(OR(A99="",E99="",G99="",H99=""),"",(H99-G99)*E99*IF(F99="",1,F99))</f>
        <v/>
      </c>
      <c r="N99" s="11">
        <f>IF(OR(A99="",E99="",G99="",H99=""),"",M99-N(I99))</f>
        <v/>
      </c>
      <c r="O99" s="12">
        <f>IF(A99="","",YEAR(A99)*100+MONTH(A99))</f>
        <v/>
      </c>
      <c r="P99" s="7" t="n"/>
    </row>
    <row r="100">
      <c r="A100" s="6" t="n"/>
      <c r="B100" s="7" t="n"/>
      <c r="C100" s="7" t="n"/>
      <c r="D100" s="7" t="n"/>
      <c r="E100" s="7" t="n"/>
      <c r="F100" s="8" t="n"/>
      <c r="G100" s="9" t="n"/>
      <c r="H100" s="9" t="n"/>
      <c r="I100" s="10" t="n"/>
      <c r="J100" s="10" t="n"/>
      <c r="K100" s="11">
        <f>IF(OR(OR(A100="",E100="",G100="",H100=""),D100=""),"",IF(J100&lt;&gt;"",J100,IF(D100="Day trade",MAX(0,N100)*0.01,IF(L100*0.00005&gt;1,L100*0.00005,0))))</f>
        <v/>
      </c>
      <c r="L100" s="11">
        <f>IF(OR(A100="",E100="",G100="",H100=""),"",E100*H100*IF(F100="",1,F100))</f>
        <v/>
      </c>
      <c r="M100" s="11">
        <f>IF(OR(A100="",E100="",G100="",H100=""),"",(H100-G100)*E100*IF(F100="",1,F100))</f>
        <v/>
      </c>
      <c r="N100" s="11">
        <f>IF(OR(A100="",E100="",G100="",H100=""),"",M100-N(I100))</f>
        <v/>
      </c>
      <c r="O100" s="12">
        <f>IF(A100="","",YEAR(A100)*100+MONTH(A100))</f>
        <v/>
      </c>
      <c r="P100" s="7" t="n"/>
    </row>
    <row r="101">
      <c r="A101" s="6" t="n"/>
      <c r="B101" s="7" t="n"/>
      <c r="C101" s="7" t="n"/>
      <c r="D101" s="7" t="n"/>
      <c r="E101" s="7" t="n"/>
      <c r="F101" s="8" t="n"/>
      <c r="G101" s="9" t="n"/>
      <c r="H101" s="9" t="n"/>
      <c r="I101" s="10" t="n"/>
      <c r="J101" s="10" t="n"/>
      <c r="K101" s="11">
        <f>IF(OR(OR(A101="",E101="",G101="",H101=""),D101=""),"",IF(J101&lt;&gt;"",J101,IF(D101="Day trade",MAX(0,N101)*0.01,IF(L101*0.00005&gt;1,L101*0.00005,0))))</f>
        <v/>
      </c>
      <c r="L101" s="11">
        <f>IF(OR(A101="",E101="",G101="",H101=""),"",E101*H101*IF(F101="",1,F101))</f>
        <v/>
      </c>
      <c r="M101" s="11">
        <f>IF(OR(A101="",E101="",G101="",H101=""),"",(H101-G101)*E101*IF(F101="",1,F101))</f>
        <v/>
      </c>
      <c r="N101" s="11">
        <f>IF(OR(A101="",E101="",G101="",H101=""),"",M101-N(I101))</f>
        <v/>
      </c>
      <c r="O101" s="12">
        <f>IF(A101="","",YEAR(A101)*100+MONTH(A101))</f>
        <v/>
      </c>
      <c r="P101" s="7" t="n"/>
    </row>
    <row r="102">
      <c r="A102" s="6" t="n"/>
      <c r="B102" s="7" t="n"/>
      <c r="C102" s="7" t="n"/>
      <c r="D102" s="7" t="n"/>
      <c r="E102" s="7" t="n"/>
      <c r="F102" s="8" t="n"/>
      <c r="G102" s="9" t="n"/>
      <c r="H102" s="9" t="n"/>
      <c r="I102" s="10" t="n"/>
      <c r="J102" s="10" t="n"/>
      <c r="K102" s="11">
        <f>IF(OR(OR(A102="",E102="",G102="",H102=""),D102=""),"",IF(J102&lt;&gt;"",J102,IF(D102="Day trade",MAX(0,N102)*0.01,IF(L102*0.00005&gt;1,L102*0.00005,0))))</f>
        <v/>
      </c>
      <c r="L102" s="11">
        <f>IF(OR(A102="",E102="",G102="",H102=""),"",E102*H102*IF(F102="",1,F102))</f>
        <v/>
      </c>
      <c r="M102" s="11">
        <f>IF(OR(A102="",E102="",G102="",H102=""),"",(H102-G102)*E102*IF(F102="",1,F102))</f>
        <v/>
      </c>
      <c r="N102" s="11">
        <f>IF(OR(A102="",E102="",G102="",H102=""),"",M102-N(I102))</f>
        <v/>
      </c>
      <c r="O102" s="12">
        <f>IF(A102="","",YEAR(A102)*100+MONTH(A102))</f>
        <v/>
      </c>
      <c r="P102" s="7" t="n"/>
    </row>
    <row r="103">
      <c r="A103" s="6" t="n"/>
      <c r="B103" s="7" t="n"/>
      <c r="C103" s="7" t="n"/>
      <c r="D103" s="7" t="n"/>
      <c r="E103" s="7" t="n"/>
      <c r="F103" s="8" t="n"/>
      <c r="G103" s="9" t="n"/>
      <c r="H103" s="9" t="n"/>
      <c r="I103" s="10" t="n"/>
      <c r="J103" s="10" t="n"/>
      <c r="K103" s="11">
        <f>IF(OR(OR(A103="",E103="",G103="",H103=""),D103=""),"",IF(J103&lt;&gt;"",J103,IF(D103="Day trade",MAX(0,N103)*0.01,IF(L103*0.00005&gt;1,L103*0.00005,0))))</f>
        <v/>
      </c>
      <c r="L103" s="11">
        <f>IF(OR(A103="",E103="",G103="",H103=""),"",E103*H103*IF(F103="",1,F103))</f>
        <v/>
      </c>
      <c r="M103" s="11">
        <f>IF(OR(A103="",E103="",G103="",H103=""),"",(H103-G103)*E103*IF(F103="",1,F103))</f>
        <v/>
      </c>
      <c r="N103" s="11">
        <f>IF(OR(A103="",E103="",G103="",H103=""),"",M103-N(I103))</f>
        <v/>
      </c>
      <c r="O103" s="12">
        <f>IF(A103="","",YEAR(A103)*100+MONTH(A103))</f>
        <v/>
      </c>
      <c r="P103" s="7" t="n"/>
    </row>
    <row r="104">
      <c r="A104" s="6" t="n"/>
      <c r="B104" s="7" t="n"/>
      <c r="C104" s="7" t="n"/>
      <c r="D104" s="7" t="n"/>
      <c r="E104" s="7" t="n"/>
      <c r="F104" s="8" t="n"/>
      <c r="G104" s="9" t="n"/>
      <c r="H104" s="9" t="n"/>
      <c r="I104" s="10" t="n"/>
      <c r="J104" s="10" t="n"/>
      <c r="K104" s="11">
        <f>IF(OR(OR(A104="",E104="",G104="",H104=""),D104=""),"",IF(J104&lt;&gt;"",J104,IF(D104="Day trade",MAX(0,N104)*0.01,IF(L104*0.00005&gt;1,L104*0.00005,0))))</f>
        <v/>
      </c>
      <c r="L104" s="11">
        <f>IF(OR(A104="",E104="",G104="",H104=""),"",E104*H104*IF(F104="",1,F104))</f>
        <v/>
      </c>
      <c r="M104" s="11">
        <f>IF(OR(A104="",E104="",G104="",H104=""),"",(H104-G104)*E104*IF(F104="",1,F104))</f>
        <v/>
      </c>
      <c r="N104" s="11">
        <f>IF(OR(A104="",E104="",G104="",H104=""),"",M104-N(I104))</f>
        <v/>
      </c>
      <c r="O104" s="12">
        <f>IF(A104="","",YEAR(A104)*100+MONTH(A104))</f>
        <v/>
      </c>
      <c r="P104" s="7" t="n"/>
    </row>
    <row r="105">
      <c r="A105" s="6" t="n"/>
      <c r="B105" s="7" t="n"/>
      <c r="C105" s="7" t="n"/>
      <c r="D105" s="7" t="n"/>
      <c r="E105" s="7" t="n"/>
      <c r="F105" s="8" t="n"/>
      <c r="G105" s="9" t="n"/>
      <c r="H105" s="9" t="n"/>
      <c r="I105" s="10" t="n"/>
      <c r="J105" s="10" t="n"/>
      <c r="K105" s="11">
        <f>IF(OR(OR(A105="",E105="",G105="",H105=""),D105=""),"",IF(J105&lt;&gt;"",J105,IF(D105="Day trade",MAX(0,N105)*0.01,IF(L105*0.00005&gt;1,L105*0.00005,0))))</f>
        <v/>
      </c>
      <c r="L105" s="11">
        <f>IF(OR(A105="",E105="",G105="",H105=""),"",E105*H105*IF(F105="",1,F105))</f>
        <v/>
      </c>
      <c r="M105" s="11">
        <f>IF(OR(A105="",E105="",G105="",H105=""),"",(H105-G105)*E105*IF(F105="",1,F105))</f>
        <v/>
      </c>
      <c r="N105" s="11">
        <f>IF(OR(A105="",E105="",G105="",H105=""),"",M105-N(I105))</f>
        <v/>
      </c>
      <c r="O105" s="12">
        <f>IF(A105="","",YEAR(A105)*100+MONTH(A105))</f>
        <v/>
      </c>
      <c r="P105" s="7" t="n"/>
    </row>
    <row r="106">
      <c r="A106" s="6" t="n"/>
      <c r="B106" s="7" t="n"/>
      <c r="C106" s="7" t="n"/>
      <c r="D106" s="7" t="n"/>
      <c r="E106" s="7" t="n"/>
      <c r="F106" s="8" t="n"/>
      <c r="G106" s="9" t="n"/>
      <c r="H106" s="9" t="n"/>
      <c r="I106" s="10" t="n"/>
      <c r="J106" s="10" t="n"/>
      <c r="K106" s="11">
        <f>IF(OR(OR(A106="",E106="",G106="",H106=""),D106=""),"",IF(J106&lt;&gt;"",J106,IF(D106="Day trade",MAX(0,N106)*0.01,IF(L106*0.00005&gt;1,L106*0.00005,0))))</f>
        <v/>
      </c>
      <c r="L106" s="11">
        <f>IF(OR(A106="",E106="",G106="",H106=""),"",E106*H106*IF(F106="",1,F106))</f>
        <v/>
      </c>
      <c r="M106" s="11">
        <f>IF(OR(A106="",E106="",G106="",H106=""),"",(H106-G106)*E106*IF(F106="",1,F106))</f>
        <v/>
      </c>
      <c r="N106" s="11">
        <f>IF(OR(A106="",E106="",G106="",H106=""),"",M106-N(I106))</f>
        <v/>
      </c>
      <c r="O106" s="12">
        <f>IF(A106="","",YEAR(A106)*100+MONTH(A106))</f>
        <v/>
      </c>
      <c r="P106" s="7" t="n"/>
    </row>
    <row r="107">
      <c r="A107" s="6" t="n"/>
      <c r="B107" s="7" t="n"/>
      <c r="C107" s="7" t="n"/>
      <c r="D107" s="7" t="n"/>
      <c r="E107" s="7" t="n"/>
      <c r="F107" s="8" t="n"/>
      <c r="G107" s="9" t="n"/>
      <c r="H107" s="9" t="n"/>
      <c r="I107" s="10" t="n"/>
      <c r="J107" s="10" t="n"/>
      <c r="K107" s="11">
        <f>IF(OR(OR(A107="",E107="",G107="",H107=""),D107=""),"",IF(J107&lt;&gt;"",J107,IF(D107="Day trade",MAX(0,N107)*0.01,IF(L107*0.00005&gt;1,L107*0.00005,0))))</f>
        <v/>
      </c>
      <c r="L107" s="11">
        <f>IF(OR(A107="",E107="",G107="",H107=""),"",E107*H107*IF(F107="",1,F107))</f>
        <v/>
      </c>
      <c r="M107" s="11">
        <f>IF(OR(A107="",E107="",G107="",H107=""),"",(H107-G107)*E107*IF(F107="",1,F107))</f>
        <v/>
      </c>
      <c r="N107" s="11">
        <f>IF(OR(A107="",E107="",G107="",H107=""),"",M107-N(I107))</f>
        <v/>
      </c>
      <c r="O107" s="12">
        <f>IF(A107="","",YEAR(A107)*100+MONTH(A107))</f>
        <v/>
      </c>
      <c r="P107" s="7" t="n"/>
    </row>
    <row r="108">
      <c r="A108" s="6" t="n"/>
      <c r="B108" s="7" t="n"/>
      <c r="C108" s="7" t="n"/>
      <c r="D108" s="7" t="n"/>
      <c r="E108" s="7" t="n"/>
      <c r="F108" s="8" t="n"/>
      <c r="G108" s="9" t="n"/>
      <c r="H108" s="9" t="n"/>
      <c r="I108" s="10" t="n"/>
      <c r="J108" s="10" t="n"/>
      <c r="K108" s="11">
        <f>IF(OR(OR(A108="",E108="",G108="",H108=""),D108=""),"",IF(J108&lt;&gt;"",J108,IF(D108="Day trade",MAX(0,N108)*0.01,IF(L108*0.00005&gt;1,L108*0.00005,0))))</f>
        <v/>
      </c>
      <c r="L108" s="11">
        <f>IF(OR(A108="",E108="",G108="",H108=""),"",E108*H108*IF(F108="",1,F108))</f>
        <v/>
      </c>
      <c r="M108" s="11">
        <f>IF(OR(A108="",E108="",G108="",H108=""),"",(H108-G108)*E108*IF(F108="",1,F108))</f>
        <v/>
      </c>
      <c r="N108" s="11">
        <f>IF(OR(A108="",E108="",G108="",H108=""),"",M108-N(I108))</f>
        <v/>
      </c>
      <c r="O108" s="12">
        <f>IF(A108="","",YEAR(A108)*100+MONTH(A108))</f>
        <v/>
      </c>
      <c r="P108" s="7" t="n"/>
    </row>
    <row r="109">
      <c r="A109" s="6" t="n"/>
      <c r="B109" s="7" t="n"/>
      <c r="C109" s="7" t="n"/>
      <c r="D109" s="7" t="n"/>
      <c r="E109" s="7" t="n"/>
      <c r="F109" s="8" t="n"/>
      <c r="G109" s="9" t="n"/>
      <c r="H109" s="9" t="n"/>
      <c r="I109" s="10" t="n"/>
      <c r="J109" s="10" t="n"/>
      <c r="K109" s="11">
        <f>IF(OR(OR(A109="",E109="",G109="",H109=""),D109=""),"",IF(J109&lt;&gt;"",J109,IF(D109="Day trade",MAX(0,N109)*0.01,IF(L109*0.00005&gt;1,L109*0.00005,0))))</f>
        <v/>
      </c>
      <c r="L109" s="11">
        <f>IF(OR(A109="",E109="",G109="",H109=""),"",E109*H109*IF(F109="",1,F109))</f>
        <v/>
      </c>
      <c r="M109" s="11">
        <f>IF(OR(A109="",E109="",G109="",H109=""),"",(H109-G109)*E109*IF(F109="",1,F109))</f>
        <v/>
      </c>
      <c r="N109" s="11">
        <f>IF(OR(A109="",E109="",G109="",H109=""),"",M109-N(I109))</f>
        <v/>
      </c>
      <c r="O109" s="12">
        <f>IF(A109="","",YEAR(A109)*100+MONTH(A109))</f>
        <v/>
      </c>
      <c r="P109" s="7" t="n"/>
    </row>
    <row r="110">
      <c r="A110" s="6" t="n"/>
      <c r="B110" s="7" t="n"/>
      <c r="C110" s="7" t="n"/>
      <c r="D110" s="7" t="n"/>
      <c r="E110" s="7" t="n"/>
      <c r="F110" s="8" t="n"/>
      <c r="G110" s="9" t="n"/>
      <c r="H110" s="9" t="n"/>
      <c r="I110" s="10" t="n"/>
      <c r="J110" s="10" t="n"/>
      <c r="K110" s="11">
        <f>IF(OR(OR(A110="",E110="",G110="",H110=""),D110=""),"",IF(J110&lt;&gt;"",J110,IF(D110="Day trade",MAX(0,N110)*0.01,IF(L110*0.00005&gt;1,L110*0.00005,0))))</f>
        <v/>
      </c>
      <c r="L110" s="11">
        <f>IF(OR(A110="",E110="",G110="",H110=""),"",E110*H110*IF(F110="",1,F110))</f>
        <v/>
      </c>
      <c r="M110" s="11">
        <f>IF(OR(A110="",E110="",G110="",H110=""),"",(H110-G110)*E110*IF(F110="",1,F110))</f>
        <v/>
      </c>
      <c r="N110" s="11">
        <f>IF(OR(A110="",E110="",G110="",H110=""),"",M110-N(I110))</f>
        <v/>
      </c>
      <c r="O110" s="12">
        <f>IF(A110="","",YEAR(A110)*100+MONTH(A110))</f>
        <v/>
      </c>
      <c r="P110" s="7" t="n"/>
    </row>
    <row r="111">
      <c r="A111" s="6" t="n"/>
      <c r="B111" s="7" t="n"/>
      <c r="C111" s="7" t="n"/>
      <c r="D111" s="7" t="n"/>
      <c r="E111" s="7" t="n"/>
      <c r="F111" s="8" t="n"/>
      <c r="G111" s="9" t="n"/>
      <c r="H111" s="9" t="n"/>
      <c r="I111" s="10" t="n"/>
      <c r="J111" s="10" t="n"/>
      <c r="K111" s="11">
        <f>IF(OR(OR(A111="",E111="",G111="",H111=""),D111=""),"",IF(J111&lt;&gt;"",J111,IF(D111="Day trade",MAX(0,N111)*0.01,IF(L111*0.00005&gt;1,L111*0.00005,0))))</f>
        <v/>
      </c>
      <c r="L111" s="11">
        <f>IF(OR(A111="",E111="",G111="",H111=""),"",E111*H111*IF(F111="",1,F111))</f>
        <v/>
      </c>
      <c r="M111" s="11">
        <f>IF(OR(A111="",E111="",G111="",H111=""),"",(H111-G111)*E111*IF(F111="",1,F111))</f>
        <v/>
      </c>
      <c r="N111" s="11">
        <f>IF(OR(A111="",E111="",G111="",H111=""),"",M111-N(I111))</f>
        <v/>
      </c>
      <c r="O111" s="12">
        <f>IF(A111="","",YEAR(A111)*100+MONTH(A111))</f>
        <v/>
      </c>
      <c r="P111" s="7" t="n"/>
    </row>
    <row r="112">
      <c r="A112" s="6" t="n"/>
      <c r="B112" s="7" t="n"/>
      <c r="C112" s="7" t="n"/>
      <c r="D112" s="7" t="n"/>
      <c r="E112" s="7" t="n"/>
      <c r="F112" s="8" t="n"/>
      <c r="G112" s="9" t="n"/>
      <c r="H112" s="9" t="n"/>
      <c r="I112" s="10" t="n"/>
      <c r="J112" s="10" t="n"/>
      <c r="K112" s="11">
        <f>IF(OR(OR(A112="",E112="",G112="",H112=""),D112=""),"",IF(J112&lt;&gt;"",J112,IF(D112="Day trade",MAX(0,N112)*0.01,IF(L112*0.00005&gt;1,L112*0.00005,0))))</f>
        <v/>
      </c>
      <c r="L112" s="11">
        <f>IF(OR(A112="",E112="",G112="",H112=""),"",E112*H112*IF(F112="",1,F112))</f>
        <v/>
      </c>
      <c r="M112" s="11">
        <f>IF(OR(A112="",E112="",G112="",H112=""),"",(H112-G112)*E112*IF(F112="",1,F112))</f>
        <v/>
      </c>
      <c r="N112" s="11">
        <f>IF(OR(A112="",E112="",G112="",H112=""),"",M112-N(I112))</f>
        <v/>
      </c>
      <c r="O112" s="12">
        <f>IF(A112="","",YEAR(A112)*100+MONTH(A112))</f>
        <v/>
      </c>
      <c r="P112" s="7" t="n"/>
    </row>
    <row r="113">
      <c r="A113" s="6" t="n"/>
      <c r="B113" s="7" t="n"/>
      <c r="C113" s="7" t="n"/>
      <c r="D113" s="7" t="n"/>
      <c r="E113" s="7" t="n"/>
      <c r="F113" s="8" t="n"/>
      <c r="G113" s="9" t="n"/>
      <c r="H113" s="9" t="n"/>
      <c r="I113" s="10" t="n"/>
      <c r="J113" s="10" t="n"/>
      <c r="K113" s="11">
        <f>IF(OR(OR(A113="",E113="",G113="",H113=""),D113=""),"",IF(J113&lt;&gt;"",J113,IF(D113="Day trade",MAX(0,N113)*0.01,IF(L113*0.00005&gt;1,L113*0.00005,0))))</f>
        <v/>
      </c>
      <c r="L113" s="11">
        <f>IF(OR(A113="",E113="",G113="",H113=""),"",E113*H113*IF(F113="",1,F113))</f>
        <v/>
      </c>
      <c r="M113" s="11">
        <f>IF(OR(A113="",E113="",G113="",H113=""),"",(H113-G113)*E113*IF(F113="",1,F113))</f>
        <v/>
      </c>
      <c r="N113" s="11">
        <f>IF(OR(A113="",E113="",G113="",H113=""),"",M113-N(I113))</f>
        <v/>
      </c>
      <c r="O113" s="12">
        <f>IF(A113="","",YEAR(A113)*100+MONTH(A113))</f>
        <v/>
      </c>
      <c r="P113" s="7" t="n"/>
    </row>
    <row r="114">
      <c r="A114" s="6" t="n"/>
      <c r="B114" s="7" t="n"/>
      <c r="C114" s="7" t="n"/>
      <c r="D114" s="7" t="n"/>
      <c r="E114" s="7" t="n"/>
      <c r="F114" s="8" t="n"/>
      <c r="G114" s="9" t="n"/>
      <c r="H114" s="9" t="n"/>
      <c r="I114" s="10" t="n"/>
      <c r="J114" s="10" t="n"/>
      <c r="K114" s="11">
        <f>IF(OR(OR(A114="",E114="",G114="",H114=""),D114=""),"",IF(J114&lt;&gt;"",J114,IF(D114="Day trade",MAX(0,N114)*0.01,IF(L114*0.00005&gt;1,L114*0.00005,0))))</f>
        <v/>
      </c>
      <c r="L114" s="11">
        <f>IF(OR(A114="",E114="",G114="",H114=""),"",E114*H114*IF(F114="",1,F114))</f>
        <v/>
      </c>
      <c r="M114" s="11">
        <f>IF(OR(A114="",E114="",G114="",H114=""),"",(H114-G114)*E114*IF(F114="",1,F114))</f>
        <v/>
      </c>
      <c r="N114" s="11">
        <f>IF(OR(A114="",E114="",G114="",H114=""),"",M114-N(I114))</f>
        <v/>
      </c>
      <c r="O114" s="12">
        <f>IF(A114="","",YEAR(A114)*100+MONTH(A114))</f>
        <v/>
      </c>
      <c r="P114" s="7" t="n"/>
    </row>
    <row r="115">
      <c r="A115" s="6" t="n"/>
      <c r="B115" s="7" t="n"/>
      <c r="C115" s="7" t="n"/>
      <c r="D115" s="7" t="n"/>
      <c r="E115" s="7" t="n"/>
      <c r="F115" s="8" t="n"/>
      <c r="G115" s="9" t="n"/>
      <c r="H115" s="9" t="n"/>
      <c r="I115" s="10" t="n"/>
      <c r="J115" s="10" t="n"/>
      <c r="K115" s="11">
        <f>IF(OR(OR(A115="",E115="",G115="",H115=""),D115=""),"",IF(J115&lt;&gt;"",J115,IF(D115="Day trade",MAX(0,N115)*0.01,IF(L115*0.00005&gt;1,L115*0.00005,0))))</f>
        <v/>
      </c>
      <c r="L115" s="11">
        <f>IF(OR(A115="",E115="",G115="",H115=""),"",E115*H115*IF(F115="",1,F115))</f>
        <v/>
      </c>
      <c r="M115" s="11">
        <f>IF(OR(A115="",E115="",G115="",H115=""),"",(H115-G115)*E115*IF(F115="",1,F115))</f>
        <v/>
      </c>
      <c r="N115" s="11">
        <f>IF(OR(A115="",E115="",G115="",H115=""),"",M115-N(I115))</f>
        <v/>
      </c>
      <c r="O115" s="12">
        <f>IF(A115="","",YEAR(A115)*100+MONTH(A115))</f>
        <v/>
      </c>
      <c r="P115" s="7" t="n"/>
    </row>
    <row r="116">
      <c r="A116" s="6" t="n"/>
      <c r="B116" s="7" t="n"/>
      <c r="C116" s="7" t="n"/>
      <c r="D116" s="7" t="n"/>
      <c r="E116" s="7" t="n"/>
      <c r="F116" s="8" t="n"/>
      <c r="G116" s="9" t="n"/>
      <c r="H116" s="9" t="n"/>
      <c r="I116" s="10" t="n"/>
      <c r="J116" s="10" t="n"/>
      <c r="K116" s="11">
        <f>IF(OR(OR(A116="",E116="",G116="",H116=""),D116=""),"",IF(J116&lt;&gt;"",J116,IF(D116="Day trade",MAX(0,N116)*0.01,IF(L116*0.00005&gt;1,L116*0.00005,0))))</f>
        <v/>
      </c>
      <c r="L116" s="11">
        <f>IF(OR(A116="",E116="",G116="",H116=""),"",E116*H116*IF(F116="",1,F116))</f>
        <v/>
      </c>
      <c r="M116" s="11">
        <f>IF(OR(A116="",E116="",G116="",H116=""),"",(H116-G116)*E116*IF(F116="",1,F116))</f>
        <v/>
      </c>
      <c r="N116" s="11">
        <f>IF(OR(A116="",E116="",G116="",H116=""),"",M116-N(I116))</f>
        <v/>
      </c>
      <c r="O116" s="12">
        <f>IF(A116="","",YEAR(A116)*100+MONTH(A116))</f>
        <v/>
      </c>
      <c r="P116" s="7" t="n"/>
    </row>
    <row r="117">
      <c r="A117" s="6" t="n"/>
      <c r="B117" s="7" t="n"/>
      <c r="C117" s="7" t="n"/>
      <c r="D117" s="7" t="n"/>
      <c r="E117" s="7" t="n"/>
      <c r="F117" s="8" t="n"/>
      <c r="G117" s="9" t="n"/>
      <c r="H117" s="9" t="n"/>
      <c r="I117" s="10" t="n"/>
      <c r="J117" s="10" t="n"/>
      <c r="K117" s="11">
        <f>IF(OR(OR(A117="",E117="",G117="",H117=""),D117=""),"",IF(J117&lt;&gt;"",J117,IF(D117="Day trade",MAX(0,N117)*0.01,IF(L117*0.00005&gt;1,L117*0.00005,0))))</f>
        <v/>
      </c>
      <c r="L117" s="11">
        <f>IF(OR(A117="",E117="",G117="",H117=""),"",E117*H117*IF(F117="",1,F117))</f>
        <v/>
      </c>
      <c r="M117" s="11">
        <f>IF(OR(A117="",E117="",G117="",H117=""),"",(H117-G117)*E117*IF(F117="",1,F117))</f>
        <v/>
      </c>
      <c r="N117" s="11">
        <f>IF(OR(A117="",E117="",G117="",H117=""),"",M117-N(I117))</f>
        <v/>
      </c>
      <c r="O117" s="12">
        <f>IF(A117="","",YEAR(A117)*100+MONTH(A117))</f>
        <v/>
      </c>
      <c r="P117" s="7" t="n"/>
    </row>
    <row r="118">
      <c r="A118" s="6" t="n"/>
      <c r="B118" s="7" t="n"/>
      <c r="C118" s="7" t="n"/>
      <c r="D118" s="7" t="n"/>
      <c r="E118" s="7" t="n"/>
      <c r="F118" s="8" t="n"/>
      <c r="G118" s="9" t="n"/>
      <c r="H118" s="9" t="n"/>
      <c r="I118" s="10" t="n"/>
      <c r="J118" s="10" t="n"/>
      <c r="K118" s="11">
        <f>IF(OR(OR(A118="",E118="",G118="",H118=""),D118=""),"",IF(J118&lt;&gt;"",J118,IF(D118="Day trade",MAX(0,N118)*0.01,IF(L118*0.00005&gt;1,L118*0.00005,0))))</f>
        <v/>
      </c>
      <c r="L118" s="11">
        <f>IF(OR(A118="",E118="",G118="",H118=""),"",E118*H118*IF(F118="",1,F118))</f>
        <v/>
      </c>
      <c r="M118" s="11">
        <f>IF(OR(A118="",E118="",G118="",H118=""),"",(H118-G118)*E118*IF(F118="",1,F118))</f>
        <v/>
      </c>
      <c r="N118" s="11">
        <f>IF(OR(A118="",E118="",G118="",H118=""),"",M118-N(I118))</f>
        <v/>
      </c>
      <c r="O118" s="12">
        <f>IF(A118="","",YEAR(A118)*100+MONTH(A118))</f>
        <v/>
      </c>
      <c r="P118" s="7" t="n"/>
    </row>
    <row r="119">
      <c r="A119" s="6" t="n"/>
      <c r="B119" s="7" t="n"/>
      <c r="C119" s="7" t="n"/>
      <c r="D119" s="7" t="n"/>
      <c r="E119" s="7" t="n"/>
      <c r="F119" s="8" t="n"/>
      <c r="G119" s="9" t="n"/>
      <c r="H119" s="9" t="n"/>
      <c r="I119" s="10" t="n"/>
      <c r="J119" s="10" t="n"/>
      <c r="K119" s="11">
        <f>IF(OR(OR(A119="",E119="",G119="",H119=""),D119=""),"",IF(J119&lt;&gt;"",J119,IF(D119="Day trade",MAX(0,N119)*0.01,IF(L119*0.00005&gt;1,L119*0.00005,0))))</f>
        <v/>
      </c>
      <c r="L119" s="11">
        <f>IF(OR(A119="",E119="",G119="",H119=""),"",E119*H119*IF(F119="",1,F119))</f>
        <v/>
      </c>
      <c r="M119" s="11">
        <f>IF(OR(A119="",E119="",G119="",H119=""),"",(H119-G119)*E119*IF(F119="",1,F119))</f>
        <v/>
      </c>
      <c r="N119" s="11">
        <f>IF(OR(A119="",E119="",G119="",H119=""),"",M119-N(I119))</f>
        <v/>
      </c>
      <c r="O119" s="12">
        <f>IF(A119="","",YEAR(A119)*100+MONTH(A119))</f>
        <v/>
      </c>
      <c r="P119" s="7" t="n"/>
    </row>
    <row r="120">
      <c r="A120" s="6" t="n"/>
      <c r="B120" s="7" t="n"/>
      <c r="C120" s="7" t="n"/>
      <c r="D120" s="7" t="n"/>
      <c r="E120" s="7" t="n"/>
      <c r="F120" s="8" t="n"/>
      <c r="G120" s="9" t="n"/>
      <c r="H120" s="9" t="n"/>
      <c r="I120" s="10" t="n"/>
      <c r="J120" s="10" t="n"/>
      <c r="K120" s="11">
        <f>IF(OR(OR(A120="",E120="",G120="",H120=""),D120=""),"",IF(J120&lt;&gt;"",J120,IF(D120="Day trade",MAX(0,N120)*0.01,IF(L120*0.00005&gt;1,L120*0.00005,0))))</f>
        <v/>
      </c>
      <c r="L120" s="11">
        <f>IF(OR(A120="",E120="",G120="",H120=""),"",E120*H120*IF(F120="",1,F120))</f>
        <v/>
      </c>
      <c r="M120" s="11">
        <f>IF(OR(A120="",E120="",G120="",H120=""),"",(H120-G120)*E120*IF(F120="",1,F120))</f>
        <v/>
      </c>
      <c r="N120" s="11">
        <f>IF(OR(A120="",E120="",G120="",H120=""),"",M120-N(I120))</f>
        <v/>
      </c>
      <c r="O120" s="12">
        <f>IF(A120="","",YEAR(A120)*100+MONTH(A120))</f>
        <v/>
      </c>
      <c r="P120" s="7" t="n"/>
    </row>
    <row r="121">
      <c r="A121" s="6" t="n"/>
      <c r="B121" s="7" t="n"/>
      <c r="C121" s="7" t="n"/>
      <c r="D121" s="7" t="n"/>
      <c r="E121" s="7" t="n"/>
      <c r="F121" s="8" t="n"/>
      <c r="G121" s="9" t="n"/>
      <c r="H121" s="9" t="n"/>
      <c r="I121" s="10" t="n"/>
      <c r="J121" s="10" t="n"/>
      <c r="K121" s="11">
        <f>IF(OR(OR(A121="",E121="",G121="",H121=""),D121=""),"",IF(J121&lt;&gt;"",J121,IF(D121="Day trade",MAX(0,N121)*0.01,IF(L121*0.00005&gt;1,L121*0.00005,0))))</f>
        <v/>
      </c>
      <c r="L121" s="11">
        <f>IF(OR(A121="",E121="",G121="",H121=""),"",E121*H121*IF(F121="",1,F121))</f>
        <v/>
      </c>
      <c r="M121" s="11">
        <f>IF(OR(A121="",E121="",G121="",H121=""),"",(H121-G121)*E121*IF(F121="",1,F121))</f>
        <v/>
      </c>
      <c r="N121" s="11">
        <f>IF(OR(A121="",E121="",G121="",H121=""),"",M121-N(I121))</f>
        <v/>
      </c>
      <c r="O121" s="12">
        <f>IF(A121="","",YEAR(A121)*100+MONTH(A121))</f>
        <v/>
      </c>
      <c r="P121" s="7" t="n"/>
    </row>
    <row r="122">
      <c r="A122" s="6" t="n"/>
      <c r="B122" s="7" t="n"/>
      <c r="C122" s="7" t="n"/>
      <c r="D122" s="7" t="n"/>
      <c r="E122" s="7" t="n"/>
      <c r="F122" s="8" t="n"/>
      <c r="G122" s="9" t="n"/>
      <c r="H122" s="9" t="n"/>
      <c r="I122" s="10" t="n"/>
      <c r="J122" s="10" t="n"/>
      <c r="K122" s="11">
        <f>IF(OR(OR(A122="",E122="",G122="",H122=""),D122=""),"",IF(J122&lt;&gt;"",J122,IF(D122="Day trade",MAX(0,N122)*0.01,IF(L122*0.00005&gt;1,L122*0.00005,0))))</f>
        <v/>
      </c>
      <c r="L122" s="11">
        <f>IF(OR(A122="",E122="",G122="",H122=""),"",E122*H122*IF(F122="",1,F122))</f>
        <v/>
      </c>
      <c r="M122" s="11">
        <f>IF(OR(A122="",E122="",G122="",H122=""),"",(H122-G122)*E122*IF(F122="",1,F122))</f>
        <v/>
      </c>
      <c r="N122" s="11">
        <f>IF(OR(A122="",E122="",G122="",H122=""),"",M122-N(I122))</f>
        <v/>
      </c>
      <c r="O122" s="12">
        <f>IF(A122="","",YEAR(A122)*100+MONTH(A122))</f>
        <v/>
      </c>
      <c r="P122" s="7" t="n"/>
    </row>
    <row r="123">
      <c r="A123" s="6" t="n"/>
      <c r="B123" s="7" t="n"/>
      <c r="C123" s="7" t="n"/>
      <c r="D123" s="7" t="n"/>
      <c r="E123" s="7" t="n"/>
      <c r="F123" s="8" t="n"/>
      <c r="G123" s="9" t="n"/>
      <c r="H123" s="9" t="n"/>
      <c r="I123" s="10" t="n"/>
      <c r="J123" s="10" t="n"/>
      <c r="K123" s="11">
        <f>IF(OR(OR(A123="",E123="",G123="",H123=""),D123=""),"",IF(J123&lt;&gt;"",J123,IF(D123="Day trade",MAX(0,N123)*0.01,IF(L123*0.00005&gt;1,L123*0.00005,0))))</f>
        <v/>
      </c>
      <c r="L123" s="11">
        <f>IF(OR(A123="",E123="",G123="",H123=""),"",E123*H123*IF(F123="",1,F123))</f>
        <v/>
      </c>
      <c r="M123" s="11">
        <f>IF(OR(A123="",E123="",G123="",H123=""),"",(H123-G123)*E123*IF(F123="",1,F123))</f>
        <v/>
      </c>
      <c r="N123" s="11">
        <f>IF(OR(A123="",E123="",G123="",H123=""),"",M123-N(I123))</f>
        <v/>
      </c>
      <c r="O123" s="12">
        <f>IF(A123="","",YEAR(A123)*100+MONTH(A123))</f>
        <v/>
      </c>
      <c r="P123" s="7" t="n"/>
    </row>
    <row r="124">
      <c r="A124" s="6" t="n"/>
      <c r="B124" s="7" t="n"/>
      <c r="C124" s="7" t="n"/>
      <c r="D124" s="7" t="n"/>
      <c r="E124" s="7" t="n"/>
      <c r="F124" s="8" t="n"/>
      <c r="G124" s="9" t="n"/>
      <c r="H124" s="9" t="n"/>
      <c r="I124" s="10" t="n"/>
      <c r="J124" s="10" t="n"/>
      <c r="K124" s="11">
        <f>IF(OR(OR(A124="",E124="",G124="",H124=""),D124=""),"",IF(J124&lt;&gt;"",J124,IF(D124="Day trade",MAX(0,N124)*0.01,IF(L124*0.00005&gt;1,L124*0.00005,0))))</f>
        <v/>
      </c>
      <c r="L124" s="11">
        <f>IF(OR(A124="",E124="",G124="",H124=""),"",E124*H124*IF(F124="",1,F124))</f>
        <v/>
      </c>
      <c r="M124" s="11">
        <f>IF(OR(A124="",E124="",G124="",H124=""),"",(H124-G124)*E124*IF(F124="",1,F124))</f>
        <v/>
      </c>
      <c r="N124" s="11">
        <f>IF(OR(A124="",E124="",G124="",H124=""),"",M124-N(I124))</f>
        <v/>
      </c>
      <c r="O124" s="12">
        <f>IF(A124="","",YEAR(A124)*100+MONTH(A124))</f>
        <v/>
      </c>
      <c r="P124" s="7" t="n"/>
    </row>
    <row r="125">
      <c r="A125" s="6" t="n"/>
      <c r="B125" s="7" t="n"/>
      <c r="C125" s="7" t="n"/>
      <c r="D125" s="7" t="n"/>
      <c r="E125" s="7" t="n"/>
      <c r="F125" s="8" t="n"/>
      <c r="G125" s="9" t="n"/>
      <c r="H125" s="9" t="n"/>
      <c r="I125" s="10" t="n"/>
      <c r="J125" s="10" t="n"/>
      <c r="K125" s="11">
        <f>IF(OR(OR(A125="",E125="",G125="",H125=""),D125=""),"",IF(J125&lt;&gt;"",J125,IF(D125="Day trade",MAX(0,N125)*0.01,IF(L125*0.00005&gt;1,L125*0.00005,0))))</f>
        <v/>
      </c>
      <c r="L125" s="11">
        <f>IF(OR(A125="",E125="",G125="",H125=""),"",E125*H125*IF(F125="",1,F125))</f>
        <v/>
      </c>
      <c r="M125" s="11">
        <f>IF(OR(A125="",E125="",G125="",H125=""),"",(H125-G125)*E125*IF(F125="",1,F125))</f>
        <v/>
      </c>
      <c r="N125" s="11">
        <f>IF(OR(A125="",E125="",G125="",H125=""),"",M125-N(I125))</f>
        <v/>
      </c>
      <c r="O125" s="12">
        <f>IF(A125="","",YEAR(A125)*100+MONTH(A125))</f>
        <v/>
      </c>
      <c r="P125" s="7" t="n"/>
    </row>
    <row r="126">
      <c r="A126" s="6" t="n"/>
      <c r="B126" s="7" t="n"/>
      <c r="C126" s="7" t="n"/>
      <c r="D126" s="7" t="n"/>
      <c r="E126" s="7" t="n"/>
      <c r="F126" s="8" t="n"/>
      <c r="G126" s="9" t="n"/>
      <c r="H126" s="9" t="n"/>
      <c r="I126" s="10" t="n"/>
      <c r="J126" s="10" t="n"/>
      <c r="K126" s="11">
        <f>IF(OR(OR(A126="",E126="",G126="",H126=""),D126=""),"",IF(J126&lt;&gt;"",J126,IF(D126="Day trade",MAX(0,N126)*0.01,IF(L126*0.00005&gt;1,L126*0.00005,0))))</f>
        <v/>
      </c>
      <c r="L126" s="11">
        <f>IF(OR(A126="",E126="",G126="",H126=""),"",E126*H126*IF(F126="",1,F126))</f>
        <v/>
      </c>
      <c r="M126" s="11">
        <f>IF(OR(A126="",E126="",G126="",H126=""),"",(H126-G126)*E126*IF(F126="",1,F126))</f>
        <v/>
      </c>
      <c r="N126" s="11">
        <f>IF(OR(A126="",E126="",G126="",H126=""),"",M126-N(I126))</f>
        <v/>
      </c>
      <c r="O126" s="12">
        <f>IF(A126="","",YEAR(A126)*100+MONTH(A126))</f>
        <v/>
      </c>
      <c r="P126" s="7" t="n"/>
    </row>
    <row r="127">
      <c r="A127" s="6" t="n"/>
      <c r="B127" s="7" t="n"/>
      <c r="C127" s="7" t="n"/>
      <c r="D127" s="7" t="n"/>
      <c r="E127" s="7" t="n"/>
      <c r="F127" s="8" t="n"/>
      <c r="G127" s="9" t="n"/>
      <c r="H127" s="9" t="n"/>
      <c r="I127" s="10" t="n"/>
      <c r="J127" s="10" t="n"/>
      <c r="K127" s="11">
        <f>IF(OR(OR(A127="",E127="",G127="",H127=""),D127=""),"",IF(J127&lt;&gt;"",J127,IF(D127="Day trade",MAX(0,N127)*0.01,IF(L127*0.00005&gt;1,L127*0.00005,0))))</f>
        <v/>
      </c>
      <c r="L127" s="11">
        <f>IF(OR(A127="",E127="",G127="",H127=""),"",E127*H127*IF(F127="",1,F127))</f>
        <v/>
      </c>
      <c r="M127" s="11">
        <f>IF(OR(A127="",E127="",G127="",H127=""),"",(H127-G127)*E127*IF(F127="",1,F127))</f>
        <v/>
      </c>
      <c r="N127" s="11">
        <f>IF(OR(A127="",E127="",G127="",H127=""),"",M127-N(I127))</f>
        <v/>
      </c>
      <c r="O127" s="12">
        <f>IF(A127="","",YEAR(A127)*100+MONTH(A127))</f>
        <v/>
      </c>
      <c r="P127" s="7" t="n"/>
    </row>
    <row r="128">
      <c r="A128" s="6" t="n"/>
      <c r="B128" s="7" t="n"/>
      <c r="C128" s="7" t="n"/>
      <c r="D128" s="7" t="n"/>
      <c r="E128" s="7" t="n"/>
      <c r="F128" s="8" t="n"/>
      <c r="G128" s="9" t="n"/>
      <c r="H128" s="9" t="n"/>
      <c r="I128" s="10" t="n"/>
      <c r="J128" s="10" t="n"/>
      <c r="K128" s="11">
        <f>IF(OR(OR(A128="",E128="",G128="",H128=""),D128=""),"",IF(J128&lt;&gt;"",J128,IF(D128="Day trade",MAX(0,N128)*0.01,IF(L128*0.00005&gt;1,L128*0.00005,0))))</f>
        <v/>
      </c>
      <c r="L128" s="11">
        <f>IF(OR(A128="",E128="",G128="",H128=""),"",E128*H128*IF(F128="",1,F128))</f>
        <v/>
      </c>
      <c r="M128" s="11">
        <f>IF(OR(A128="",E128="",G128="",H128=""),"",(H128-G128)*E128*IF(F128="",1,F128))</f>
        <v/>
      </c>
      <c r="N128" s="11">
        <f>IF(OR(A128="",E128="",G128="",H128=""),"",M128-N(I128))</f>
        <v/>
      </c>
      <c r="O128" s="12">
        <f>IF(A128="","",YEAR(A128)*100+MONTH(A128))</f>
        <v/>
      </c>
      <c r="P128" s="7" t="n"/>
    </row>
    <row r="129">
      <c r="A129" s="6" t="n"/>
      <c r="B129" s="7" t="n"/>
      <c r="C129" s="7" t="n"/>
      <c r="D129" s="7" t="n"/>
      <c r="E129" s="7" t="n"/>
      <c r="F129" s="8" t="n"/>
      <c r="G129" s="9" t="n"/>
      <c r="H129" s="9" t="n"/>
      <c r="I129" s="10" t="n"/>
      <c r="J129" s="10" t="n"/>
      <c r="K129" s="11">
        <f>IF(OR(OR(A129="",E129="",G129="",H129=""),D129=""),"",IF(J129&lt;&gt;"",J129,IF(D129="Day trade",MAX(0,N129)*0.01,IF(L129*0.00005&gt;1,L129*0.00005,0))))</f>
        <v/>
      </c>
      <c r="L129" s="11">
        <f>IF(OR(A129="",E129="",G129="",H129=""),"",E129*H129*IF(F129="",1,F129))</f>
        <v/>
      </c>
      <c r="M129" s="11">
        <f>IF(OR(A129="",E129="",G129="",H129=""),"",(H129-G129)*E129*IF(F129="",1,F129))</f>
        <v/>
      </c>
      <c r="N129" s="11">
        <f>IF(OR(A129="",E129="",G129="",H129=""),"",M129-N(I129))</f>
        <v/>
      </c>
      <c r="O129" s="12">
        <f>IF(A129="","",YEAR(A129)*100+MONTH(A129))</f>
        <v/>
      </c>
      <c r="P129" s="7" t="n"/>
    </row>
    <row r="130">
      <c r="A130" s="6" t="n"/>
      <c r="B130" s="7" t="n"/>
      <c r="C130" s="7" t="n"/>
      <c r="D130" s="7" t="n"/>
      <c r="E130" s="7" t="n"/>
      <c r="F130" s="8" t="n"/>
      <c r="G130" s="9" t="n"/>
      <c r="H130" s="9" t="n"/>
      <c r="I130" s="10" t="n"/>
      <c r="J130" s="10" t="n"/>
      <c r="K130" s="11">
        <f>IF(OR(OR(A130="",E130="",G130="",H130=""),D130=""),"",IF(J130&lt;&gt;"",J130,IF(D130="Day trade",MAX(0,N130)*0.01,IF(L130*0.00005&gt;1,L130*0.00005,0))))</f>
        <v/>
      </c>
      <c r="L130" s="11">
        <f>IF(OR(A130="",E130="",G130="",H130=""),"",E130*H130*IF(F130="",1,F130))</f>
        <v/>
      </c>
      <c r="M130" s="11">
        <f>IF(OR(A130="",E130="",G130="",H130=""),"",(H130-G130)*E130*IF(F130="",1,F130))</f>
        <v/>
      </c>
      <c r="N130" s="11">
        <f>IF(OR(A130="",E130="",G130="",H130=""),"",M130-N(I130))</f>
        <v/>
      </c>
      <c r="O130" s="12">
        <f>IF(A130="","",YEAR(A130)*100+MONTH(A130))</f>
        <v/>
      </c>
      <c r="P130" s="7" t="n"/>
    </row>
    <row r="131">
      <c r="A131" s="6" t="n"/>
      <c r="B131" s="7" t="n"/>
      <c r="C131" s="7" t="n"/>
      <c r="D131" s="7" t="n"/>
      <c r="E131" s="7" t="n"/>
      <c r="F131" s="8" t="n"/>
      <c r="G131" s="9" t="n"/>
      <c r="H131" s="9" t="n"/>
      <c r="I131" s="10" t="n"/>
      <c r="J131" s="10" t="n"/>
      <c r="K131" s="11">
        <f>IF(OR(OR(A131="",E131="",G131="",H131=""),D131=""),"",IF(J131&lt;&gt;"",J131,IF(D131="Day trade",MAX(0,N131)*0.01,IF(L131*0.00005&gt;1,L131*0.00005,0))))</f>
        <v/>
      </c>
      <c r="L131" s="11">
        <f>IF(OR(A131="",E131="",G131="",H131=""),"",E131*H131*IF(F131="",1,F131))</f>
        <v/>
      </c>
      <c r="M131" s="11">
        <f>IF(OR(A131="",E131="",G131="",H131=""),"",(H131-G131)*E131*IF(F131="",1,F131))</f>
        <v/>
      </c>
      <c r="N131" s="11">
        <f>IF(OR(A131="",E131="",G131="",H131=""),"",M131-N(I131))</f>
        <v/>
      </c>
      <c r="O131" s="12">
        <f>IF(A131="","",YEAR(A131)*100+MONTH(A131))</f>
        <v/>
      </c>
      <c r="P131" s="7" t="n"/>
    </row>
    <row r="132">
      <c r="A132" s="6" t="n"/>
      <c r="B132" s="7" t="n"/>
      <c r="C132" s="7" t="n"/>
      <c r="D132" s="7" t="n"/>
      <c r="E132" s="7" t="n"/>
      <c r="F132" s="8" t="n"/>
      <c r="G132" s="9" t="n"/>
      <c r="H132" s="9" t="n"/>
      <c r="I132" s="10" t="n"/>
      <c r="J132" s="10" t="n"/>
      <c r="K132" s="11">
        <f>IF(OR(OR(A132="",E132="",G132="",H132=""),D132=""),"",IF(J132&lt;&gt;"",J132,IF(D132="Day trade",MAX(0,N132)*0.01,IF(L132*0.00005&gt;1,L132*0.00005,0))))</f>
        <v/>
      </c>
      <c r="L132" s="11">
        <f>IF(OR(A132="",E132="",G132="",H132=""),"",E132*H132*IF(F132="",1,F132))</f>
        <v/>
      </c>
      <c r="M132" s="11">
        <f>IF(OR(A132="",E132="",G132="",H132=""),"",(H132-G132)*E132*IF(F132="",1,F132))</f>
        <v/>
      </c>
      <c r="N132" s="11">
        <f>IF(OR(A132="",E132="",G132="",H132=""),"",M132-N(I132))</f>
        <v/>
      </c>
      <c r="O132" s="12">
        <f>IF(A132="","",YEAR(A132)*100+MONTH(A132))</f>
        <v/>
      </c>
      <c r="P132" s="7" t="n"/>
    </row>
    <row r="133">
      <c r="A133" s="6" t="n"/>
      <c r="B133" s="7" t="n"/>
      <c r="C133" s="7" t="n"/>
      <c r="D133" s="7" t="n"/>
      <c r="E133" s="7" t="n"/>
      <c r="F133" s="8" t="n"/>
      <c r="G133" s="9" t="n"/>
      <c r="H133" s="9" t="n"/>
      <c r="I133" s="10" t="n"/>
      <c r="J133" s="10" t="n"/>
      <c r="K133" s="11">
        <f>IF(OR(OR(A133="",E133="",G133="",H133=""),D133=""),"",IF(J133&lt;&gt;"",J133,IF(D133="Day trade",MAX(0,N133)*0.01,IF(L133*0.00005&gt;1,L133*0.00005,0))))</f>
        <v/>
      </c>
      <c r="L133" s="11">
        <f>IF(OR(A133="",E133="",G133="",H133=""),"",E133*H133*IF(F133="",1,F133))</f>
        <v/>
      </c>
      <c r="M133" s="11">
        <f>IF(OR(A133="",E133="",G133="",H133=""),"",(H133-G133)*E133*IF(F133="",1,F133))</f>
        <v/>
      </c>
      <c r="N133" s="11">
        <f>IF(OR(A133="",E133="",G133="",H133=""),"",M133-N(I133))</f>
        <v/>
      </c>
      <c r="O133" s="12">
        <f>IF(A133="","",YEAR(A133)*100+MONTH(A133))</f>
        <v/>
      </c>
      <c r="P133" s="7" t="n"/>
    </row>
    <row r="134">
      <c r="A134" s="6" t="n"/>
      <c r="B134" s="7" t="n"/>
      <c r="C134" s="7" t="n"/>
      <c r="D134" s="7" t="n"/>
      <c r="E134" s="7" t="n"/>
      <c r="F134" s="8" t="n"/>
      <c r="G134" s="9" t="n"/>
      <c r="H134" s="9" t="n"/>
      <c r="I134" s="10" t="n"/>
      <c r="J134" s="10" t="n"/>
      <c r="K134" s="11">
        <f>IF(OR(OR(A134="",E134="",G134="",H134=""),D134=""),"",IF(J134&lt;&gt;"",J134,IF(D134="Day trade",MAX(0,N134)*0.01,IF(L134*0.00005&gt;1,L134*0.00005,0))))</f>
        <v/>
      </c>
      <c r="L134" s="11">
        <f>IF(OR(A134="",E134="",G134="",H134=""),"",E134*H134*IF(F134="",1,F134))</f>
        <v/>
      </c>
      <c r="M134" s="11">
        <f>IF(OR(A134="",E134="",G134="",H134=""),"",(H134-G134)*E134*IF(F134="",1,F134))</f>
        <v/>
      </c>
      <c r="N134" s="11">
        <f>IF(OR(A134="",E134="",G134="",H134=""),"",M134-N(I134))</f>
        <v/>
      </c>
      <c r="O134" s="12">
        <f>IF(A134="","",YEAR(A134)*100+MONTH(A134))</f>
        <v/>
      </c>
      <c r="P134" s="7" t="n"/>
    </row>
    <row r="135">
      <c r="A135" s="6" t="n"/>
      <c r="B135" s="7" t="n"/>
      <c r="C135" s="7" t="n"/>
      <c r="D135" s="7" t="n"/>
      <c r="E135" s="7" t="n"/>
      <c r="F135" s="8" t="n"/>
      <c r="G135" s="9" t="n"/>
      <c r="H135" s="9" t="n"/>
      <c r="I135" s="10" t="n"/>
      <c r="J135" s="10" t="n"/>
      <c r="K135" s="11">
        <f>IF(OR(OR(A135="",E135="",G135="",H135=""),D135=""),"",IF(J135&lt;&gt;"",J135,IF(D135="Day trade",MAX(0,N135)*0.01,IF(L135*0.00005&gt;1,L135*0.00005,0))))</f>
        <v/>
      </c>
      <c r="L135" s="11">
        <f>IF(OR(A135="",E135="",G135="",H135=""),"",E135*H135*IF(F135="",1,F135))</f>
        <v/>
      </c>
      <c r="M135" s="11">
        <f>IF(OR(A135="",E135="",G135="",H135=""),"",(H135-G135)*E135*IF(F135="",1,F135))</f>
        <v/>
      </c>
      <c r="N135" s="11">
        <f>IF(OR(A135="",E135="",G135="",H135=""),"",M135-N(I135))</f>
        <v/>
      </c>
      <c r="O135" s="12">
        <f>IF(A135="","",YEAR(A135)*100+MONTH(A135))</f>
        <v/>
      </c>
      <c r="P135" s="7" t="n"/>
    </row>
    <row r="136">
      <c r="A136" s="6" t="n"/>
      <c r="B136" s="7" t="n"/>
      <c r="C136" s="7" t="n"/>
      <c r="D136" s="7" t="n"/>
      <c r="E136" s="7" t="n"/>
      <c r="F136" s="8" t="n"/>
      <c r="G136" s="9" t="n"/>
      <c r="H136" s="9" t="n"/>
      <c r="I136" s="10" t="n"/>
      <c r="J136" s="10" t="n"/>
      <c r="K136" s="11">
        <f>IF(OR(OR(A136="",E136="",G136="",H136=""),D136=""),"",IF(J136&lt;&gt;"",J136,IF(D136="Day trade",MAX(0,N136)*0.01,IF(L136*0.00005&gt;1,L136*0.00005,0))))</f>
        <v/>
      </c>
      <c r="L136" s="11">
        <f>IF(OR(A136="",E136="",G136="",H136=""),"",E136*H136*IF(F136="",1,F136))</f>
        <v/>
      </c>
      <c r="M136" s="11">
        <f>IF(OR(A136="",E136="",G136="",H136=""),"",(H136-G136)*E136*IF(F136="",1,F136))</f>
        <v/>
      </c>
      <c r="N136" s="11">
        <f>IF(OR(A136="",E136="",G136="",H136=""),"",M136-N(I136))</f>
        <v/>
      </c>
      <c r="O136" s="12">
        <f>IF(A136="","",YEAR(A136)*100+MONTH(A136))</f>
        <v/>
      </c>
      <c r="P136" s="7" t="n"/>
    </row>
    <row r="137">
      <c r="A137" s="6" t="n"/>
      <c r="B137" s="7" t="n"/>
      <c r="C137" s="7" t="n"/>
      <c r="D137" s="7" t="n"/>
      <c r="E137" s="7" t="n"/>
      <c r="F137" s="8" t="n"/>
      <c r="G137" s="9" t="n"/>
      <c r="H137" s="9" t="n"/>
      <c r="I137" s="10" t="n"/>
      <c r="J137" s="10" t="n"/>
      <c r="K137" s="11">
        <f>IF(OR(OR(A137="",E137="",G137="",H137=""),D137=""),"",IF(J137&lt;&gt;"",J137,IF(D137="Day trade",MAX(0,N137)*0.01,IF(L137*0.00005&gt;1,L137*0.00005,0))))</f>
        <v/>
      </c>
      <c r="L137" s="11">
        <f>IF(OR(A137="",E137="",G137="",H137=""),"",E137*H137*IF(F137="",1,F137))</f>
        <v/>
      </c>
      <c r="M137" s="11">
        <f>IF(OR(A137="",E137="",G137="",H137=""),"",(H137-G137)*E137*IF(F137="",1,F137))</f>
        <v/>
      </c>
      <c r="N137" s="11">
        <f>IF(OR(A137="",E137="",G137="",H137=""),"",M137-N(I137))</f>
        <v/>
      </c>
      <c r="O137" s="12">
        <f>IF(A137="","",YEAR(A137)*100+MONTH(A137))</f>
        <v/>
      </c>
      <c r="P137" s="7" t="n"/>
    </row>
    <row r="138">
      <c r="A138" s="6" t="n"/>
      <c r="B138" s="7" t="n"/>
      <c r="C138" s="7" t="n"/>
      <c r="D138" s="7" t="n"/>
      <c r="E138" s="7" t="n"/>
      <c r="F138" s="8" t="n"/>
      <c r="G138" s="9" t="n"/>
      <c r="H138" s="9" t="n"/>
      <c r="I138" s="10" t="n"/>
      <c r="J138" s="10" t="n"/>
      <c r="K138" s="11">
        <f>IF(OR(OR(A138="",E138="",G138="",H138=""),D138=""),"",IF(J138&lt;&gt;"",J138,IF(D138="Day trade",MAX(0,N138)*0.01,IF(L138*0.00005&gt;1,L138*0.00005,0))))</f>
        <v/>
      </c>
      <c r="L138" s="11">
        <f>IF(OR(A138="",E138="",G138="",H138=""),"",E138*H138*IF(F138="",1,F138))</f>
        <v/>
      </c>
      <c r="M138" s="11">
        <f>IF(OR(A138="",E138="",G138="",H138=""),"",(H138-G138)*E138*IF(F138="",1,F138))</f>
        <v/>
      </c>
      <c r="N138" s="11">
        <f>IF(OR(A138="",E138="",G138="",H138=""),"",M138-N(I138))</f>
        <v/>
      </c>
      <c r="O138" s="12">
        <f>IF(A138="","",YEAR(A138)*100+MONTH(A138))</f>
        <v/>
      </c>
      <c r="P138" s="7" t="n"/>
    </row>
    <row r="139">
      <c r="A139" s="6" t="n"/>
      <c r="B139" s="7" t="n"/>
      <c r="C139" s="7" t="n"/>
      <c r="D139" s="7" t="n"/>
      <c r="E139" s="7" t="n"/>
      <c r="F139" s="8" t="n"/>
      <c r="G139" s="9" t="n"/>
      <c r="H139" s="9" t="n"/>
      <c r="I139" s="10" t="n"/>
      <c r="J139" s="10" t="n"/>
      <c r="K139" s="11">
        <f>IF(OR(OR(A139="",E139="",G139="",H139=""),D139=""),"",IF(J139&lt;&gt;"",J139,IF(D139="Day trade",MAX(0,N139)*0.01,IF(L139*0.00005&gt;1,L139*0.00005,0))))</f>
        <v/>
      </c>
      <c r="L139" s="11">
        <f>IF(OR(A139="",E139="",G139="",H139=""),"",E139*H139*IF(F139="",1,F139))</f>
        <v/>
      </c>
      <c r="M139" s="11">
        <f>IF(OR(A139="",E139="",G139="",H139=""),"",(H139-G139)*E139*IF(F139="",1,F139))</f>
        <v/>
      </c>
      <c r="N139" s="11">
        <f>IF(OR(A139="",E139="",G139="",H139=""),"",M139-N(I139))</f>
        <v/>
      </c>
      <c r="O139" s="12">
        <f>IF(A139="","",YEAR(A139)*100+MONTH(A139))</f>
        <v/>
      </c>
      <c r="P139" s="7" t="n"/>
    </row>
    <row r="140">
      <c r="A140" s="6" t="n"/>
      <c r="B140" s="7" t="n"/>
      <c r="C140" s="7" t="n"/>
      <c r="D140" s="7" t="n"/>
      <c r="E140" s="7" t="n"/>
      <c r="F140" s="8" t="n"/>
      <c r="G140" s="9" t="n"/>
      <c r="H140" s="9" t="n"/>
      <c r="I140" s="10" t="n"/>
      <c r="J140" s="10" t="n"/>
      <c r="K140" s="11">
        <f>IF(OR(OR(A140="",E140="",G140="",H140=""),D140=""),"",IF(J140&lt;&gt;"",J140,IF(D140="Day trade",MAX(0,N140)*0.01,IF(L140*0.00005&gt;1,L140*0.00005,0))))</f>
        <v/>
      </c>
      <c r="L140" s="11">
        <f>IF(OR(A140="",E140="",G140="",H140=""),"",E140*H140*IF(F140="",1,F140))</f>
        <v/>
      </c>
      <c r="M140" s="11">
        <f>IF(OR(A140="",E140="",G140="",H140=""),"",(H140-G140)*E140*IF(F140="",1,F140))</f>
        <v/>
      </c>
      <c r="N140" s="11">
        <f>IF(OR(A140="",E140="",G140="",H140=""),"",M140-N(I140))</f>
        <v/>
      </c>
      <c r="O140" s="12">
        <f>IF(A140="","",YEAR(A140)*100+MONTH(A140))</f>
        <v/>
      </c>
      <c r="P140" s="7" t="n"/>
    </row>
    <row r="141">
      <c r="A141" s="6" t="n"/>
      <c r="B141" s="7" t="n"/>
      <c r="C141" s="7" t="n"/>
      <c r="D141" s="7" t="n"/>
      <c r="E141" s="7" t="n"/>
      <c r="F141" s="8" t="n"/>
      <c r="G141" s="9" t="n"/>
      <c r="H141" s="9" t="n"/>
      <c r="I141" s="10" t="n"/>
      <c r="J141" s="10" t="n"/>
      <c r="K141" s="11">
        <f>IF(OR(OR(A141="",E141="",G141="",H141=""),D141=""),"",IF(J141&lt;&gt;"",J141,IF(D141="Day trade",MAX(0,N141)*0.01,IF(L141*0.00005&gt;1,L141*0.00005,0))))</f>
        <v/>
      </c>
      <c r="L141" s="11">
        <f>IF(OR(A141="",E141="",G141="",H141=""),"",E141*H141*IF(F141="",1,F141))</f>
        <v/>
      </c>
      <c r="M141" s="11">
        <f>IF(OR(A141="",E141="",G141="",H141=""),"",(H141-G141)*E141*IF(F141="",1,F141))</f>
        <v/>
      </c>
      <c r="N141" s="11">
        <f>IF(OR(A141="",E141="",G141="",H141=""),"",M141-N(I141))</f>
        <v/>
      </c>
      <c r="O141" s="12">
        <f>IF(A141="","",YEAR(A141)*100+MONTH(A141))</f>
        <v/>
      </c>
      <c r="P141" s="7" t="n"/>
    </row>
    <row r="142">
      <c r="A142" s="6" t="n"/>
      <c r="B142" s="7" t="n"/>
      <c r="C142" s="7" t="n"/>
      <c r="D142" s="7" t="n"/>
      <c r="E142" s="7" t="n"/>
      <c r="F142" s="8" t="n"/>
      <c r="G142" s="9" t="n"/>
      <c r="H142" s="9" t="n"/>
      <c r="I142" s="10" t="n"/>
      <c r="J142" s="10" t="n"/>
      <c r="K142" s="11">
        <f>IF(OR(OR(A142="",E142="",G142="",H142=""),D142=""),"",IF(J142&lt;&gt;"",J142,IF(D142="Day trade",MAX(0,N142)*0.01,IF(L142*0.00005&gt;1,L142*0.00005,0))))</f>
        <v/>
      </c>
      <c r="L142" s="11">
        <f>IF(OR(A142="",E142="",G142="",H142=""),"",E142*H142*IF(F142="",1,F142))</f>
        <v/>
      </c>
      <c r="M142" s="11">
        <f>IF(OR(A142="",E142="",G142="",H142=""),"",(H142-G142)*E142*IF(F142="",1,F142))</f>
        <v/>
      </c>
      <c r="N142" s="11">
        <f>IF(OR(A142="",E142="",G142="",H142=""),"",M142-N(I142))</f>
        <v/>
      </c>
      <c r="O142" s="12">
        <f>IF(A142="","",YEAR(A142)*100+MONTH(A142))</f>
        <v/>
      </c>
      <c r="P142" s="7" t="n"/>
    </row>
    <row r="143">
      <c r="A143" s="6" t="n"/>
      <c r="B143" s="7" t="n"/>
      <c r="C143" s="7" t="n"/>
      <c r="D143" s="7" t="n"/>
      <c r="E143" s="7" t="n"/>
      <c r="F143" s="8" t="n"/>
      <c r="G143" s="9" t="n"/>
      <c r="H143" s="9" t="n"/>
      <c r="I143" s="10" t="n"/>
      <c r="J143" s="10" t="n"/>
      <c r="K143" s="11">
        <f>IF(OR(OR(A143="",E143="",G143="",H143=""),D143=""),"",IF(J143&lt;&gt;"",J143,IF(D143="Day trade",MAX(0,N143)*0.01,IF(L143*0.00005&gt;1,L143*0.00005,0))))</f>
        <v/>
      </c>
      <c r="L143" s="11">
        <f>IF(OR(A143="",E143="",G143="",H143=""),"",E143*H143*IF(F143="",1,F143))</f>
        <v/>
      </c>
      <c r="M143" s="11">
        <f>IF(OR(A143="",E143="",G143="",H143=""),"",(H143-G143)*E143*IF(F143="",1,F143))</f>
        <v/>
      </c>
      <c r="N143" s="11">
        <f>IF(OR(A143="",E143="",G143="",H143=""),"",M143-N(I143))</f>
        <v/>
      </c>
      <c r="O143" s="12">
        <f>IF(A143="","",YEAR(A143)*100+MONTH(A143))</f>
        <v/>
      </c>
      <c r="P143" s="7" t="n"/>
    </row>
    <row r="144">
      <c r="A144" s="6" t="n"/>
      <c r="B144" s="7" t="n"/>
      <c r="C144" s="7" t="n"/>
      <c r="D144" s="7" t="n"/>
      <c r="E144" s="7" t="n"/>
      <c r="F144" s="8" t="n"/>
      <c r="G144" s="9" t="n"/>
      <c r="H144" s="9" t="n"/>
      <c r="I144" s="10" t="n"/>
      <c r="J144" s="10" t="n"/>
      <c r="K144" s="11">
        <f>IF(OR(OR(A144="",E144="",G144="",H144=""),D144=""),"",IF(J144&lt;&gt;"",J144,IF(D144="Day trade",MAX(0,N144)*0.01,IF(L144*0.00005&gt;1,L144*0.00005,0))))</f>
        <v/>
      </c>
      <c r="L144" s="11">
        <f>IF(OR(A144="",E144="",G144="",H144=""),"",E144*H144*IF(F144="",1,F144))</f>
        <v/>
      </c>
      <c r="M144" s="11">
        <f>IF(OR(A144="",E144="",G144="",H144=""),"",(H144-G144)*E144*IF(F144="",1,F144))</f>
        <v/>
      </c>
      <c r="N144" s="11">
        <f>IF(OR(A144="",E144="",G144="",H144=""),"",M144-N(I144))</f>
        <v/>
      </c>
      <c r="O144" s="12">
        <f>IF(A144="","",YEAR(A144)*100+MONTH(A144))</f>
        <v/>
      </c>
      <c r="P144" s="7" t="n"/>
    </row>
    <row r="145">
      <c r="A145" s="6" t="n"/>
      <c r="B145" s="7" t="n"/>
      <c r="C145" s="7" t="n"/>
      <c r="D145" s="7" t="n"/>
      <c r="E145" s="7" t="n"/>
      <c r="F145" s="8" t="n"/>
      <c r="G145" s="9" t="n"/>
      <c r="H145" s="9" t="n"/>
      <c r="I145" s="10" t="n"/>
      <c r="J145" s="10" t="n"/>
      <c r="K145" s="11">
        <f>IF(OR(OR(A145="",E145="",G145="",H145=""),D145=""),"",IF(J145&lt;&gt;"",J145,IF(D145="Day trade",MAX(0,N145)*0.01,IF(L145*0.00005&gt;1,L145*0.00005,0))))</f>
        <v/>
      </c>
      <c r="L145" s="11">
        <f>IF(OR(A145="",E145="",G145="",H145=""),"",E145*H145*IF(F145="",1,F145))</f>
        <v/>
      </c>
      <c r="M145" s="11">
        <f>IF(OR(A145="",E145="",G145="",H145=""),"",(H145-G145)*E145*IF(F145="",1,F145))</f>
        <v/>
      </c>
      <c r="N145" s="11">
        <f>IF(OR(A145="",E145="",G145="",H145=""),"",M145-N(I145))</f>
        <v/>
      </c>
      <c r="O145" s="12">
        <f>IF(A145="","",YEAR(A145)*100+MONTH(A145))</f>
        <v/>
      </c>
      <c r="P145" s="7" t="n"/>
    </row>
    <row r="146">
      <c r="A146" s="6" t="n"/>
      <c r="B146" s="7" t="n"/>
      <c r="C146" s="7" t="n"/>
      <c r="D146" s="7" t="n"/>
      <c r="E146" s="7" t="n"/>
      <c r="F146" s="8" t="n"/>
      <c r="G146" s="9" t="n"/>
      <c r="H146" s="9" t="n"/>
      <c r="I146" s="10" t="n"/>
      <c r="J146" s="10" t="n"/>
      <c r="K146" s="11">
        <f>IF(OR(OR(A146="",E146="",G146="",H146=""),D146=""),"",IF(J146&lt;&gt;"",J146,IF(D146="Day trade",MAX(0,N146)*0.01,IF(L146*0.00005&gt;1,L146*0.00005,0))))</f>
        <v/>
      </c>
      <c r="L146" s="11">
        <f>IF(OR(A146="",E146="",G146="",H146=""),"",E146*H146*IF(F146="",1,F146))</f>
        <v/>
      </c>
      <c r="M146" s="11">
        <f>IF(OR(A146="",E146="",G146="",H146=""),"",(H146-G146)*E146*IF(F146="",1,F146))</f>
        <v/>
      </c>
      <c r="N146" s="11">
        <f>IF(OR(A146="",E146="",G146="",H146=""),"",M146-N(I146))</f>
        <v/>
      </c>
      <c r="O146" s="12">
        <f>IF(A146="","",YEAR(A146)*100+MONTH(A146))</f>
        <v/>
      </c>
      <c r="P146" s="7" t="n"/>
    </row>
    <row r="147">
      <c r="A147" s="6" t="n"/>
      <c r="B147" s="7" t="n"/>
      <c r="C147" s="7" t="n"/>
      <c r="D147" s="7" t="n"/>
      <c r="E147" s="7" t="n"/>
      <c r="F147" s="8" t="n"/>
      <c r="G147" s="9" t="n"/>
      <c r="H147" s="9" t="n"/>
      <c r="I147" s="10" t="n"/>
      <c r="J147" s="10" t="n"/>
      <c r="K147" s="11">
        <f>IF(OR(OR(A147="",E147="",G147="",H147=""),D147=""),"",IF(J147&lt;&gt;"",J147,IF(D147="Day trade",MAX(0,N147)*0.01,IF(L147*0.00005&gt;1,L147*0.00005,0))))</f>
        <v/>
      </c>
      <c r="L147" s="11">
        <f>IF(OR(A147="",E147="",G147="",H147=""),"",E147*H147*IF(F147="",1,F147))</f>
        <v/>
      </c>
      <c r="M147" s="11">
        <f>IF(OR(A147="",E147="",G147="",H147=""),"",(H147-G147)*E147*IF(F147="",1,F147))</f>
        <v/>
      </c>
      <c r="N147" s="11">
        <f>IF(OR(A147="",E147="",G147="",H147=""),"",M147-N(I147))</f>
        <v/>
      </c>
      <c r="O147" s="12">
        <f>IF(A147="","",YEAR(A147)*100+MONTH(A147))</f>
        <v/>
      </c>
      <c r="P147" s="7" t="n"/>
    </row>
    <row r="148">
      <c r="A148" s="6" t="n"/>
      <c r="B148" s="7" t="n"/>
      <c r="C148" s="7" t="n"/>
      <c r="D148" s="7" t="n"/>
      <c r="E148" s="7" t="n"/>
      <c r="F148" s="8" t="n"/>
      <c r="G148" s="9" t="n"/>
      <c r="H148" s="9" t="n"/>
      <c r="I148" s="10" t="n"/>
      <c r="J148" s="10" t="n"/>
      <c r="K148" s="11">
        <f>IF(OR(OR(A148="",E148="",G148="",H148=""),D148=""),"",IF(J148&lt;&gt;"",J148,IF(D148="Day trade",MAX(0,N148)*0.01,IF(L148*0.00005&gt;1,L148*0.00005,0))))</f>
        <v/>
      </c>
      <c r="L148" s="11">
        <f>IF(OR(A148="",E148="",G148="",H148=""),"",E148*H148*IF(F148="",1,F148))</f>
        <v/>
      </c>
      <c r="M148" s="11">
        <f>IF(OR(A148="",E148="",G148="",H148=""),"",(H148-G148)*E148*IF(F148="",1,F148))</f>
        <v/>
      </c>
      <c r="N148" s="11">
        <f>IF(OR(A148="",E148="",G148="",H148=""),"",M148-N(I148))</f>
        <v/>
      </c>
      <c r="O148" s="12">
        <f>IF(A148="","",YEAR(A148)*100+MONTH(A148))</f>
        <v/>
      </c>
      <c r="P148" s="7" t="n"/>
    </row>
    <row r="149">
      <c r="A149" s="6" t="n"/>
      <c r="B149" s="7" t="n"/>
      <c r="C149" s="7" t="n"/>
      <c r="D149" s="7" t="n"/>
      <c r="E149" s="7" t="n"/>
      <c r="F149" s="8" t="n"/>
      <c r="G149" s="9" t="n"/>
      <c r="H149" s="9" t="n"/>
      <c r="I149" s="10" t="n"/>
      <c r="J149" s="10" t="n"/>
      <c r="K149" s="11">
        <f>IF(OR(OR(A149="",E149="",G149="",H149=""),D149=""),"",IF(J149&lt;&gt;"",J149,IF(D149="Day trade",MAX(0,N149)*0.01,IF(L149*0.00005&gt;1,L149*0.00005,0))))</f>
        <v/>
      </c>
      <c r="L149" s="11">
        <f>IF(OR(A149="",E149="",G149="",H149=""),"",E149*H149*IF(F149="",1,F149))</f>
        <v/>
      </c>
      <c r="M149" s="11">
        <f>IF(OR(A149="",E149="",G149="",H149=""),"",(H149-G149)*E149*IF(F149="",1,F149))</f>
        <v/>
      </c>
      <c r="N149" s="11">
        <f>IF(OR(A149="",E149="",G149="",H149=""),"",M149-N(I149))</f>
        <v/>
      </c>
      <c r="O149" s="12">
        <f>IF(A149="","",YEAR(A149)*100+MONTH(A149))</f>
        <v/>
      </c>
      <c r="P149" s="7" t="n"/>
    </row>
    <row r="150">
      <c r="A150" s="6" t="n"/>
      <c r="B150" s="7" t="n"/>
      <c r="C150" s="7" t="n"/>
      <c r="D150" s="7" t="n"/>
      <c r="E150" s="7" t="n"/>
      <c r="F150" s="8" t="n"/>
      <c r="G150" s="9" t="n"/>
      <c r="H150" s="9" t="n"/>
      <c r="I150" s="10" t="n"/>
      <c r="J150" s="10" t="n"/>
      <c r="K150" s="11">
        <f>IF(OR(OR(A150="",E150="",G150="",H150=""),D150=""),"",IF(J150&lt;&gt;"",J150,IF(D150="Day trade",MAX(0,N150)*0.01,IF(L150*0.00005&gt;1,L150*0.00005,0))))</f>
        <v/>
      </c>
      <c r="L150" s="11">
        <f>IF(OR(A150="",E150="",G150="",H150=""),"",E150*H150*IF(F150="",1,F150))</f>
        <v/>
      </c>
      <c r="M150" s="11">
        <f>IF(OR(A150="",E150="",G150="",H150=""),"",(H150-G150)*E150*IF(F150="",1,F150))</f>
        <v/>
      </c>
      <c r="N150" s="11">
        <f>IF(OR(A150="",E150="",G150="",H150=""),"",M150-N(I150))</f>
        <v/>
      </c>
      <c r="O150" s="12">
        <f>IF(A150="","",YEAR(A150)*100+MONTH(A150))</f>
        <v/>
      </c>
      <c r="P150" s="7" t="n"/>
    </row>
    <row r="151">
      <c r="A151" s="6" t="n"/>
      <c r="B151" s="7" t="n"/>
      <c r="C151" s="7" t="n"/>
      <c r="D151" s="7" t="n"/>
      <c r="E151" s="7" t="n"/>
      <c r="F151" s="8" t="n"/>
      <c r="G151" s="9" t="n"/>
      <c r="H151" s="9" t="n"/>
      <c r="I151" s="10" t="n"/>
      <c r="J151" s="10" t="n"/>
      <c r="K151" s="11">
        <f>IF(OR(OR(A151="",E151="",G151="",H151=""),D151=""),"",IF(J151&lt;&gt;"",J151,IF(D151="Day trade",MAX(0,N151)*0.01,IF(L151*0.00005&gt;1,L151*0.00005,0))))</f>
        <v/>
      </c>
      <c r="L151" s="11">
        <f>IF(OR(A151="",E151="",G151="",H151=""),"",E151*H151*IF(F151="",1,F151))</f>
        <v/>
      </c>
      <c r="M151" s="11">
        <f>IF(OR(A151="",E151="",G151="",H151=""),"",(H151-G151)*E151*IF(F151="",1,F151))</f>
        <v/>
      </c>
      <c r="N151" s="11">
        <f>IF(OR(A151="",E151="",G151="",H151=""),"",M151-N(I151))</f>
        <v/>
      </c>
      <c r="O151" s="12">
        <f>IF(A151="","",YEAR(A151)*100+MONTH(A151))</f>
        <v/>
      </c>
      <c r="P151" s="7" t="n"/>
    </row>
    <row r="152">
      <c r="A152" s="6" t="n"/>
      <c r="B152" s="7" t="n"/>
      <c r="C152" s="7" t="n"/>
      <c r="D152" s="7" t="n"/>
      <c r="E152" s="7" t="n"/>
      <c r="F152" s="8" t="n"/>
      <c r="G152" s="9" t="n"/>
      <c r="H152" s="9" t="n"/>
      <c r="I152" s="10" t="n"/>
      <c r="J152" s="10" t="n"/>
      <c r="K152" s="11">
        <f>IF(OR(OR(A152="",E152="",G152="",H152=""),D152=""),"",IF(J152&lt;&gt;"",J152,IF(D152="Day trade",MAX(0,N152)*0.01,IF(L152*0.00005&gt;1,L152*0.00005,0))))</f>
        <v/>
      </c>
      <c r="L152" s="11">
        <f>IF(OR(A152="",E152="",G152="",H152=""),"",E152*H152*IF(F152="",1,F152))</f>
        <v/>
      </c>
      <c r="M152" s="11">
        <f>IF(OR(A152="",E152="",G152="",H152=""),"",(H152-G152)*E152*IF(F152="",1,F152))</f>
        <v/>
      </c>
      <c r="N152" s="11">
        <f>IF(OR(A152="",E152="",G152="",H152=""),"",M152-N(I152))</f>
        <v/>
      </c>
      <c r="O152" s="12">
        <f>IF(A152="","",YEAR(A152)*100+MONTH(A152))</f>
        <v/>
      </c>
      <c r="P152" s="7" t="n"/>
    </row>
    <row r="153">
      <c r="A153" s="6" t="n"/>
      <c r="B153" s="7" t="n"/>
      <c r="C153" s="7" t="n"/>
      <c r="D153" s="7" t="n"/>
      <c r="E153" s="7" t="n"/>
      <c r="F153" s="8" t="n"/>
      <c r="G153" s="9" t="n"/>
      <c r="H153" s="9" t="n"/>
      <c r="I153" s="10" t="n"/>
      <c r="J153" s="10" t="n"/>
      <c r="K153" s="11">
        <f>IF(OR(OR(A153="",E153="",G153="",H153=""),D153=""),"",IF(J153&lt;&gt;"",J153,IF(D153="Day trade",MAX(0,N153)*0.01,IF(L153*0.00005&gt;1,L153*0.00005,0))))</f>
        <v/>
      </c>
      <c r="L153" s="11">
        <f>IF(OR(A153="",E153="",G153="",H153=""),"",E153*H153*IF(F153="",1,F153))</f>
        <v/>
      </c>
      <c r="M153" s="11">
        <f>IF(OR(A153="",E153="",G153="",H153=""),"",(H153-G153)*E153*IF(F153="",1,F153))</f>
        <v/>
      </c>
      <c r="N153" s="11">
        <f>IF(OR(A153="",E153="",G153="",H153=""),"",M153-N(I153))</f>
        <v/>
      </c>
      <c r="O153" s="12">
        <f>IF(A153="","",YEAR(A153)*100+MONTH(A153))</f>
        <v/>
      </c>
      <c r="P153" s="7" t="n"/>
    </row>
    <row r="154">
      <c r="A154" s="6" t="n"/>
      <c r="B154" s="7" t="n"/>
      <c r="C154" s="7" t="n"/>
      <c r="D154" s="7" t="n"/>
      <c r="E154" s="7" t="n"/>
      <c r="F154" s="8" t="n"/>
      <c r="G154" s="9" t="n"/>
      <c r="H154" s="9" t="n"/>
      <c r="I154" s="10" t="n"/>
      <c r="J154" s="10" t="n"/>
      <c r="K154" s="11">
        <f>IF(OR(OR(A154="",E154="",G154="",H154=""),D154=""),"",IF(J154&lt;&gt;"",J154,IF(D154="Day trade",MAX(0,N154)*0.01,IF(L154*0.00005&gt;1,L154*0.00005,0))))</f>
        <v/>
      </c>
      <c r="L154" s="11">
        <f>IF(OR(A154="",E154="",G154="",H154=""),"",E154*H154*IF(F154="",1,F154))</f>
        <v/>
      </c>
      <c r="M154" s="11">
        <f>IF(OR(A154="",E154="",G154="",H154=""),"",(H154-G154)*E154*IF(F154="",1,F154))</f>
        <v/>
      </c>
      <c r="N154" s="11">
        <f>IF(OR(A154="",E154="",G154="",H154=""),"",M154-N(I154))</f>
        <v/>
      </c>
      <c r="O154" s="12">
        <f>IF(A154="","",YEAR(A154)*100+MONTH(A154))</f>
        <v/>
      </c>
      <c r="P154" s="7" t="n"/>
    </row>
    <row r="155">
      <c r="A155" s="6" t="n"/>
      <c r="B155" s="7" t="n"/>
      <c r="C155" s="7" t="n"/>
      <c r="D155" s="7" t="n"/>
      <c r="E155" s="7" t="n"/>
      <c r="F155" s="8" t="n"/>
      <c r="G155" s="9" t="n"/>
      <c r="H155" s="9" t="n"/>
      <c r="I155" s="10" t="n"/>
      <c r="J155" s="10" t="n"/>
      <c r="K155" s="11">
        <f>IF(OR(OR(A155="",E155="",G155="",H155=""),D155=""),"",IF(J155&lt;&gt;"",J155,IF(D155="Day trade",MAX(0,N155)*0.01,IF(L155*0.00005&gt;1,L155*0.00005,0))))</f>
        <v/>
      </c>
      <c r="L155" s="11">
        <f>IF(OR(A155="",E155="",G155="",H155=""),"",E155*H155*IF(F155="",1,F155))</f>
        <v/>
      </c>
      <c r="M155" s="11">
        <f>IF(OR(A155="",E155="",G155="",H155=""),"",(H155-G155)*E155*IF(F155="",1,F155))</f>
        <v/>
      </c>
      <c r="N155" s="11">
        <f>IF(OR(A155="",E155="",G155="",H155=""),"",M155-N(I155))</f>
        <v/>
      </c>
      <c r="O155" s="12">
        <f>IF(A155="","",YEAR(A155)*100+MONTH(A155))</f>
        <v/>
      </c>
      <c r="P155" s="7" t="n"/>
    </row>
    <row r="156">
      <c r="A156" s="6" t="n"/>
      <c r="B156" s="7" t="n"/>
      <c r="C156" s="7" t="n"/>
      <c r="D156" s="7" t="n"/>
      <c r="E156" s="7" t="n"/>
      <c r="F156" s="8" t="n"/>
      <c r="G156" s="9" t="n"/>
      <c r="H156" s="9" t="n"/>
      <c r="I156" s="10" t="n"/>
      <c r="J156" s="10" t="n"/>
      <c r="K156" s="11">
        <f>IF(OR(OR(A156="",E156="",G156="",H156=""),D156=""),"",IF(J156&lt;&gt;"",J156,IF(D156="Day trade",MAX(0,N156)*0.01,IF(L156*0.00005&gt;1,L156*0.00005,0))))</f>
        <v/>
      </c>
      <c r="L156" s="11">
        <f>IF(OR(A156="",E156="",G156="",H156=""),"",E156*H156*IF(F156="",1,F156))</f>
        <v/>
      </c>
      <c r="M156" s="11">
        <f>IF(OR(A156="",E156="",G156="",H156=""),"",(H156-G156)*E156*IF(F156="",1,F156))</f>
        <v/>
      </c>
      <c r="N156" s="11">
        <f>IF(OR(A156="",E156="",G156="",H156=""),"",M156-N(I156))</f>
        <v/>
      </c>
      <c r="O156" s="12">
        <f>IF(A156="","",YEAR(A156)*100+MONTH(A156))</f>
        <v/>
      </c>
      <c r="P156" s="7" t="n"/>
    </row>
    <row r="157">
      <c r="A157" s="6" t="n"/>
      <c r="B157" s="7" t="n"/>
      <c r="C157" s="7" t="n"/>
      <c r="D157" s="7" t="n"/>
      <c r="E157" s="7" t="n"/>
      <c r="F157" s="8" t="n"/>
      <c r="G157" s="9" t="n"/>
      <c r="H157" s="9" t="n"/>
      <c r="I157" s="10" t="n"/>
      <c r="J157" s="10" t="n"/>
      <c r="K157" s="11">
        <f>IF(OR(OR(A157="",E157="",G157="",H157=""),D157=""),"",IF(J157&lt;&gt;"",J157,IF(D157="Day trade",MAX(0,N157)*0.01,IF(L157*0.00005&gt;1,L157*0.00005,0))))</f>
        <v/>
      </c>
      <c r="L157" s="11">
        <f>IF(OR(A157="",E157="",G157="",H157=""),"",E157*H157*IF(F157="",1,F157))</f>
        <v/>
      </c>
      <c r="M157" s="11">
        <f>IF(OR(A157="",E157="",G157="",H157=""),"",(H157-G157)*E157*IF(F157="",1,F157))</f>
        <v/>
      </c>
      <c r="N157" s="11">
        <f>IF(OR(A157="",E157="",G157="",H157=""),"",M157-N(I157))</f>
        <v/>
      </c>
      <c r="O157" s="12">
        <f>IF(A157="","",YEAR(A157)*100+MONTH(A157))</f>
        <v/>
      </c>
      <c r="P157" s="7" t="n"/>
    </row>
    <row r="158">
      <c r="A158" s="6" t="n"/>
      <c r="B158" s="7" t="n"/>
      <c r="C158" s="7" t="n"/>
      <c r="D158" s="7" t="n"/>
      <c r="E158" s="7" t="n"/>
      <c r="F158" s="8" t="n"/>
      <c r="G158" s="9" t="n"/>
      <c r="H158" s="9" t="n"/>
      <c r="I158" s="10" t="n"/>
      <c r="J158" s="10" t="n"/>
      <c r="K158" s="11">
        <f>IF(OR(OR(A158="",E158="",G158="",H158=""),D158=""),"",IF(J158&lt;&gt;"",J158,IF(D158="Day trade",MAX(0,N158)*0.01,IF(L158*0.00005&gt;1,L158*0.00005,0))))</f>
        <v/>
      </c>
      <c r="L158" s="11">
        <f>IF(OR(A158="",E158="",G158="",H158=""),"",E158*H158*IF(F158="",1,F158))</f>
        <v/>
      </c>
      <c r="M158" s="11">
        <f>IF(OR(A158="",E158="",G158="",H158=""),"",(H158-G158)*E158*IF(F158="",1,F158))</f>
        <v/>
      </c>
      <c r="N158" s="11">
        <f>IF(OR(A158="",E158="",G158="",H158=""),"",M158-N(I158))</f>
        <v/>
      </c>
      <c r="O158" s="12">
        <f>IF(A158="","",YEAR(A158)*100+MONTH(A158))</f>
        <v/>
      </c>
      <c r="P158" s="7" t="n"/>
    </row>
    <row r="159">
      <c r="A159" s="6" t="n"/>
      <c r="B159" s="7" t="n"/>
      <c r="C159" s="7" t="n"/>
      <c r="D159" s="7" t="n"/>
      <c r="E159" s="7" t="n"/>
      <c r="F159" s="8" t="n"/>
      <c r="G159" s="9" t="n"/>
      <c r="H159" s="9" t="n"/>
      <c r="I159" s="10" t="n"/>
      <c r="J159" s="10" t="n"/>
      <c r="K159" s="11">
        <f>IF(OR(OR(A159="",E159="",G159="",H159=""),D159=""),"",IF(J159&lt;&gt;"",J159,IF(D159="Day trade",MAX(0,N159)*0.01,IF(L159*0.00005&gt;1,L159*0.00005,0))))</f>
        <v/>
      </c>
      <c r="L159" s="11">
        <f>IF(OR(A159="",E159="",G159="",H159=""),"",E159*H159*IF(F159="",1,F159))</f>
        <v/>
      </c>
      <c r="M159" s="11">
        <f>IF(OR(A159="",E159="",G159="",H159=""),"",(H159-G159)*E159*IF(F159="",1,F159))</f>
        <v/>
      </c>
      <c r="N159" s="11">
        <f>IF(OR(A159="",E159="",G159="",H159=""),"",M159-N(I159))</f>
        <v/>
      </c>
      <c r="O159" s="12">
        <f>IF(A159="","",YEAR(A159)*100+MONTH(A159))</f>
        <v/>
      </c>
      <c r="P159" s="7" t="n"/>
    </row>
    <row r="160">
      <c r="A160" s="6" t="n"/>
      <c r="B160" s="7" t="n"/>
      <c r="C160" s="7" t="n"/>
      <c r="D160" s="7" t="n"/>
      <c r="E160" s="7" t="n"/>
      <c r="F160" s="8" t="n"/>
      <c r="G160" s="9" t="n"/>
      <c r="H160" s="9" t="n"/>
      <c r="I160" s="10" t="n"/>
      <c r="J160" s="10" t="n"/>
      <c r="K160" s="11">
        <f>IF(OR(OR(A160="",E160="",G160="",H160=""),D160=""),"",IF(J160&lt;&gt;"",J160,IF(D160="Day trade",MAX(0,N160)*0.01,IF(L160*0.00005&gt;1,L160*0.00005,0))))</f>
        <v/>
      </c>
      <c r="L160" s="11">
        <f>IF(OR(A160="",E160="",G160="",H160=""),"",E160*H160*IF(F160="",1,F160))</f>
        <v/>
      </c>
      <c r="M160" s="11">
        <f>IF(OR(A160="",E160="",G160="",H160=""),"",(H160-G160)*E160*IF(F160="",1,F160))</f>
        <v/>
      </c>
      <c r="N160" s="11">
        <f>IF(OR(A160="",E160="",G160="",H160=""),"",M160-N(I160))</f>
        <v/>
      </c>
      <c r="O160" s="12">
        <f>IF(A160="","",YEAR(A160)*100+MONTH(A160))</f>
        <v/>
      </c>
      <c r="P160" s="7" t="n"/>
    </row>
    <row r="161">
      <c r="A161" s="6" t="n"/>
      <c r="B161" s="7" t="n"/>
      <c r="C161" s="7" t="n"/>
      <c r="D161" s="7" t="n"/>
      <c r="E161" s="7" t="n"/>
      <c r="F161" s="8" t="n"/>
      <c r="G161" s="9" t="n"/>
      <c r="H161" s="9" t="n"/>
      <c r="I161" s="10" t="n"/>
      <c r="J161" s="10" t="n"/>
      <c r="K161" s="11">
        <f>IF(OR(OR(A161="",E161="",G161="",H161=""),D161=""),"",IF(J161&lt;&gt;"",J161,IF(D161="Day trade",MAX(0,N161)*0.01,IF(L161*0.00005&gt;1,L161*0.00005,0))))</f>
        <v/>
      </c>
      <c r="L161" s="11">
        <f>IF(OR(A161="",E161="",G161="",H161=""),"",E161*H161*IF(F161="",1,F161))</f>
        <v/>
      </c>
      <c r="M161" s="11">
        <f>IF(OR(A161="",E161="",G161="",H161=""),"",(H161-G161)*E161*IF(F161="",1,F161))</f>
        <v/>
      </c>
      <c r="N161" s="11">
        <f>IF(OR(A161="",E161="",G161="",H161=""),"",M161-N(I161))</f>
        <v/>
      </c>
      <c r="O161" s="12">
        <f>IF(A161="","",YEAR(A161)*100+MONTH(A161))</f>
        <v/>
      </c>
      <c r="P161" s="7" t="n"/>
    </row>
    <row r="162">
      <c r="A162" s="6" t="n"/>
      <c r="B162" s="7" t="n"/>
      <c r="C162" s="7" t="n"/>
      <c r="D162" s="7" t="n"/>
      <c r="E162" s="7" t="n"/>
      <c r="F162" s="8" t="n"/>
      <c r="G162" s="9" t="n"/>
      <c r="H162" s="9" t="n"/>
      <c r="I162" s="10" t="n"/>
      <c r="J162" s="10" t="n"/>
      <c r="K162" s="11">
        <f>IF(OR(OR(A162="",E162="",G162="",H162=""),D162=""),"",IF(J162&lt;&gt;"",J162,IF(D162="Day trade",MAX(0,N162)*0.01,IF(L162*0.00005&gt;1,L162*0.00005,0))))</f>
        <v/>
      </c>
      <c r="L162" s="11">
        <f>IF(OR(A162="",E162="",G162="",H162=""),"",E162*H162*IF(F162="",1,F162))</f>
        <v/>
      </c>
      <c r="M162" s="11">
        <f>IF(OR(A162="",E162="",G162="",H162=""),"",(H162-G162)*E162*IF(F162="",1,F162))</f>
        <v/>
      </c>
      <c r="N162" s="11">
        <f>IF(OR(A162="",E162="",G162="",H162=""),"",M162-N(I162))</f>
        <v/>
      </c>
      <c r="O162" s="12">
        <f>IF(A162="","",YEAR(A162)*100+MONTH(A162))</f>
        <v/>
      </c>
      <c r="P162" s="7" t="n"/>
    </row>
    <row r="163">
      <c r="A163" s="6" t="n"/>
      <c r="B163" s="7" t="n"/>
      <c r="C163" s="7" t="n"/>
      <c r="D163" s="7" t="n"/>
      <c r="E163" s="7" t="n"/>
      <c r="F163" s="8" t="n"/>
      <c r="G163" s="9" t="n"/>
      <c r="H163" s="9" t="n"/>
      <c r="I163" s="10" t="n"/>
      <c r="J163" s="10" t="n"/>
      <c r="K163" s="11">
        <f>IF(OR(OR(A163="",E163="",G163="",H163=""),D163=""),"",IF(J163&lt;&gt;"",J163,IF(D163="Day trade",MAX(0,N163)*0.01,IF(L163*0.00005&gt;1,L163*0.00005,0))))</f>
        <v/>
      </c>
      <c r="L163" s="11">
        <f>IF(OR(A163="",E163="",G163="",H163=""),"",E163*H163*IF(F163="",1,F163))</f>
        <v/>
      </c>
      <c r="M163" s="11">
        <f>IF(OR(A163="",E163="",G163="",H163=""),"",(H163-G163)*E163*IF(F163="",1,F163))</f>
        <v/>
      </c>
      <c r="N163" s="11">
        <f>IF(OR(A163="",E163="",G163="",H163=""),"",M163-N(I163))</f>
        <v/>
      </c>
      <c r="O163" s="12">
        <f>IF(A163="","",YEAR(A163)*100+MONTH(A163))</f>
        <v/>
      </c>
      <c r="P163" s="7" t="n"/>
    </row>
    <row r="164">
      <c r="A164" s="6" t="n"/>
      <c r="B164" s="7" t="n"/>
      <c r="C164" s="7" t="n"/>
      <c r="D164" s="7" t="n"/>
      <c r="E164" s="7" t="n"/>
      <c r="F164" s="8" t="n"/>
      <c r="G164" s="9" t="n"/>
      <c r="H164" s="9" t="n"/>
      <c r="I164" s="10" t="n"/>
      <c r="J164" s="10" t="n"/>
      <c r="K164" s="11">
        <f>IF(OR(OR(A164="",E164="",G164="",H164=""),D164=""),"",IF(J164&lt;&gt;"",J164,IF(D164="Day trade",MAX(0,N164)*0.01,IF(L164*0.00005&gt;1,L164*0.00005,0))))</f>
        <v/>
      </c>
      <c r="L164" s="11">
        <f>IF(OR(A164="",E164="",G164="",H164=""),"",E164*H164*IF(F164="",1,F164))</f>
        <v/>
      </c>
      <c r="M164" s="11">
        <f>IF(OR(A164="",E164="",G164="",H164=""),"",(H164-G164)*E164*IF(F164="",1,F164))</f>
        <v/>
      </c>
      <c r="N164" s="11">
        <f>IF(OR(A164="",E164="",G164="",H164=""),"",M164-N(I164))</f>
        <v/>
      </c>
      <c r="O164" s="12">
        <f>IF(A164="","",YEAR(A164)*100+MONTH(A164))</f>
        <v/>
      </c>
      <c r="P164" s="7" t="n"/>
    </row>
    <row r="165">
      <c r="A165" s="6" t="n"/>
      <c r="B165" s="7" t="n"/>
      <c r="C165" s="7" t="n"/>
      <c r="D165" s="7" t="n"/>
      <c r="E165" s="7" t="n"/>
      <c r="F165" s="8" t="n"/>
      <c r="G165" s="9" t="n"/>
      <c r="H165" s="9" t="n"/>
      <c r="I165" s="10" t="n"/>
      <c r="J165" s="10" t="n"/>
      <c r="K165" s="11">
        <f>IF(OR(OR(A165="",E165="",G165="",H165=""),D165=""),"",IF(J165&lt;&gt;"",J165,IF(D165="Day trade",MAX(0,N165)*0.01,IF(L165*0.00005&gt;1,L165*0.00005,0))))</f>
        <v/>
      </c>
      <c r="L165" s="11">
        <f>IF(OR(A165="",E165="",G165="",H165=""),"",E165*H165*IF(F165="",1,F165))</f>
        <v/>
      </c>
      <c r="M165" s="11">
        <f>IF(OR(A165="",E165="",G165="",H165=""),"",(H165-G165)*E165*IF(F165="",1,F165))</f>
        <v/>
      </c>
      <c r="N165" s="11">
        <f>IF(OR(A165="",E165="",G165="",H165=""),"",M165-N(I165))</f>
        <v/>
      </c>
      <c r="O165" s="12">
        <f>IF(A165="","",YEAR(A165)*100+MONTH(A165))</f>
        <v/>
      </c>
      <c r="P165" s="7" t="n"/>
    </row>
    <row r="166">
      <c r="A166" s="6" t="n"/>
      <c r="B166" s="7" t="n"/>
      <c r="C166" s="7" t="n"/>
      <c r="D166" s="7" t="n"/>
      <c r="E166" s="7" t="n"/>
      <c r="F166" s="8" t="n"/>
      <c r="G166" s="9" t="n"/>
      <c r="H166" s="9" t="n"/>
      <c r="I166" s="10" t="n"/>
      <c r="J166" s="10" t="n"/>
      <c r="K166" s="11">
        <f>IF(OR(OR(A166="",E166="",G166="",H166=""),D166=""),"",IF(J166&lt;&gt;"",J166,IF(D166="Day trade",MAX(0,N166)*0.01,IF(L166*0.00005&gt;1,L166*0.00005,0))))</f>
        <v/>
      </c>
      <c r="L166" s="11">
        <f>IF(OR(A166="",E166="",G166="",H166=""),"",E166*H166*IF(F166="",1,F166))</f>
        <v/>
      </c>
      <c r="M166" s="11">
        <f>IF(OR(A166="",E166="",G166="",H166=""),"",(H166-G166)*E166*IF(F166="",1,F166))</f>
        <v/>
      </c>
      <c r="N166" s="11">
        <f>IF(OR(A166="",E166="",G166="",H166=""),"",M166-N(I166))</f>
        <v/>
      </c>
      <c r="O166" s="12">
        <f>IF(A166="","",YEAR(A166)*100+MONTH(A166))</f>
        <v/>
      </c>
      <c r="P166" s="7" t="n"/>
    </row>
    <row r="167">
      <c r="A167" s="6" t="n"/>
      <c r="B167" s="7" t="n"/>
      <c r="C167" s="7" t="n"/>
      <c r="D167" s="7" t="n"/>
      <c r="E167" s="7" t="n"/>
      <c r="F167" s="8" t="n"/>
      <c r="G167" s="9" t="n"/>
      <c r="H167" s="9" t="n"/>
      <c r="I167" s="10" t="n"/>
      <c r="J167" s="10" t="n"/>
      <c r="K167" s="11">
        <f>IF(OR(OR(A167="",E167="",G167="",H167=""),D167=""),"",IF(J167&lt;&gt;"",J167,IF(D167="Day trade",MAX(0,N167)*0.01,IF(L167*0.00005&gt;1,L167*0.00005,0))))</f>
        <v/>
      </c>
      <c r="L167" s="11">
        <f>IF(OR(A167="",E167="",G167="",H167=""),"",E167*H167*IF(F167="",1,F167))</f>
        <v/>
      </c>
      <c r="M167" s="11">
        <f>IF(OR(A167="",E167="",G167="",H167=""),"",(H167-G167)*E167*IF(F167="",1,F167))</f>
        <v/>
      </c>
      <c r="N167" s="11">
        <f>IF(OR(A167="",E167="",G167="",H167=""),"",M167-N(I167))</f>
        <v/>
      </c>
      <c r="O167" s="12">
        <f>IF(A167="","",YEAR(A167)*100+MONTH(A167))</f>
        <v/>
      </c>
      <c r="P167" s="7" t="n"/>
    </row>
    <row r="168">
      <c r="A168" s="6" t="n"/>
      <c r="B168" s="7" t="n"/>
      <c r="C168" s="7" t="n"/>
      <c r="D168" s="7" t="n"/>
      <c r="E168" s="7" t="n"/>
      <c r="F168" s="8" t="n"/>
      <c r="G168" s="9" t="n"/>
      <c r="H168" s="9" t="n"/>
      <c r="I168" s="10" t="n"/>
      <c r="J168" s="10" t="n"/>
      <c r="K168" s="11">
        <f>IF(OR(OR(A168="",E168="",G168="",H168=""),D168=""),"",IF(J168&lt;&gt;"",J168,IF(D168="Day trade",MAX(0,N168)*0.01,IF(L168*0.00005&gt;1,L168*0.00005,0))))</f>
        <v/>
      </c>
      <c r="L168" s="11">
        <f>IF(OR(A168="",E168="",G168="",H168=""),"",E168*H168*IF(F168="",1,F168))</f>
        <v/>
      </c>
      <c r="M168" s="11">
        <f>IF(OR(A168="",E168="",G168="",H168=""),"",(H168-G168)*E168*IF(F168="",1,F168))</f>
        <v/>
      </c>
      <c r="N168" s="11">
        <f>IF(OR(A168="",E168="",G168="",H168=""),"",M168-N(I168))</f>
        <v/>
      </c>
      <c r="O168" s="12">
        <f>IF(A168="","",YEAR(A168)*100+MONTH(A168))</f>
        <v/>
      </c>
      <c r="P168" s="7" t="n"/>
    </row>
    <row r="169">
      <c r="A169" s="6" t="n"/>
      <c r="B169" s="7" t="n"/>
      <c r="C169" s="7" t="n"/>
      <c r="D169" s="7" t="n"/>
      <c r="E169" s="7" t="n"/>
      <c r="F169" s="8" t="n"/>
      <c r="G169" s="9" t="n"/>
      <c r="H169" s="9" t="n"/>
      <c r="I169" s="10" t="n"/>
      <c r="J169" s="10" t="n"/>
      <c r="K169" s="11">
        <f>IF(OR(OR(A169="",E169="",G169="",H169=""),D169=""),"",IF(J169&lt;&gt;"",J169,IF(D169="Day trade",MAX(0,N169)*0.01,IF(L169*0.00005&gt;1,L169*0.00005,0))))</f>
        <v/>
      </c>
      <c r="L169" s="11">
        <f>IF(OR(A169="",E169="",G169="",H169=""),"",E169*H169*IF(F169="",1,F169))</f>
        <v/>
      </c>
      <c r="M169" s="11">
        <f>IF(OR(A169="",E169="",G169="",H169=""),"",(H169-G169)*E169*IF(F169="",1,F169))</f>
        <v/>
      </c>
      <c r="N169" s="11">
        <f>IF(OR(A169="",E169="",G169="",H169=""),"",M169-N(I169))</f>
        <v/>
      </c>
      <c r="O169" s="12">
        <f>IF(A169="","",YEAR(A169)*100+MONTH(A169))</f>
        <v/>
      </c>
      <c r="P169" s="7" t="n"/>
    </row>
    <row r="170">
      <c r="A170" s="6" t="n"/>
      <c r="B170" s="7" t="n"/>
      <c r="C170" s="7" t="n"/>
      <c r="D170" s="7" t="n"/>
      <c r="E170" s="7" t="n"/>
      <c r="F170" s="8" t="n"/>
      <c r="G170" s="9" t="n"/>
      <c r="H170" s="9" t="n"/>
      <c r="I170" s="10" t="n"/>
      <c r="J170" s="10" t="n"/>
      <c r="K170" s="11">
        <f>IF(OR(OR(A170="",E170="",G170="",H170=""),D170=""),"",IF(J170&lt;&gt;"",J170,IF(D170="Day trade",MAX(0,N170)*0.01,IF(L170*0.00005&gt;1,L170*0.00005,0))))</f>
        <v/>
      </c>
      <c r="L170" s="11">
        <f>IF(OR(A170="",E170="",G170="",H170=""),"",E170*H170*IF(F170="",1,F170))</f>
        <v/>
      </c>
      <c r="M170" s="11">
        <f>IF(OR(A170="",E170="",G170="",H170=""),"",(H170-G170)*E170*IF(F170="",1,F170))</f>
        <v/>
      </c>
      <c r="N170" s="11">
        <f>IF(OR(A170="",E170="",G170="",H170=""),"",M170-N(I170))</f>
        <v/>
      </c>
      <c r="O170" s="12">
        <f>IF(A170="","",YEAR(A170)*100+MONTH(A170))</f>
        <v/>
      </c>
      <c r="P170" s="7" t="n"/>
    </row>
    <row r="171">
      <c r="A171" s="6" t="n"/>
      <c r="B171" s="7" t="n"/>
      <c r="C171" s="7" t="n"/>
      <c r="D171" s="7" t="n"/>
      <c r="E171" s="7" t="n"/>
      <c r="F171" s="8" t="n"/>
      <c r="G171" s="9" t="n"/>
      <c r="H171" s="9" t="n"/>
      <c r="I171" s="10" t="n"/>
      <c r="J171" s="10" t="n"/>
      <c r="K171" s="11">
        <f>IF(OR(OR(A171="",E171="",G171="",H171=""),D171=""),"",IF(J171&lt;&gt;"",J171,IF(D171="Day trade",MAX(0,N171)*0.01,IF(L171*0.00005&gt;1,L171*0.00005,0))))</f>
        <v/>
      </c>
      <c r="L171" s="11">
        <f>IF(OR(A171="",E171="",G171="",H171=""),"",E171*H171*IF(F171="",1,F171))</f>
        <v/>
      </c>
      <c r="M171" s="11">
        <f>IF(OR(A171="",E171="",G171="",H171=""),"",(H171-G171)*E171*IF(F171="",1,F171))</f>
        <v/>
      </c>
      <c r="N171" s="11">
        <f>IF(OR(A171="",E171="",G171="",H171=""),"",M171-N(I171))</f>
        <v/>
      </c>
      <c r="O171" s="12">
        <f>IF(A171="","",YEAR(A171)*100+MONTH(A171))</f>
        <v/>
      </c>
      <c r="P171" s="7" t="n"/>
    </row>
    <row r="172">
      <c r="A172" s="6" t="n"/>
      <c r="B172" s="7" t="n"/>
      <c r="C172" s="7" t="n"/>
      <c r="D172" s="7" t="n"/>
      <c r="E172" s="7" t="n"/>
      <c r="F172" s="8" t="n"/>
      <c r="G172" s="9" t="n"/>
      <c r="H172" s="9" t="n"/>
      <c r="I172" s="10" t="n"/>
      <c r="J172" s="10" t="n"/>
      <c r="K172" s="11">
        <f>IF(OR(OR(A172="",E172="",G172="",H172=""),D172=""),"",IF(J172&lt;&gt;"",J172,IF(D172="Day trade",MAX(0,N172)*0.01,IF(L172*0.00005&gt;1,L172*0.00005,0))))</f>
        <v/>
      </c>
      <c r="L172" s="11">
        <f>IF(OR(A172="",E172="",G172="",H172=""),"",E172*H172*IF(F172="",1,F172))</f>
        <v/>
      </c>
      <c r="M172" s="11">
        <f>IF(OR(A172="",E172="",G172="",H172=""),"",(H172-G172)*E172*IF(F172="",1,F172))</f>
        <v/>
      </c>
      <c r="N172" s="11">
        <f>IF(OR(A172="",E172="",G172="",H172=""),"",M172-N(I172))</f>
        <v/>
      </c>
      <c r="O172" s="12">
        <f>IF(A172="","",YEAR(A172)*100+MONTH(A172))</f>
        <v/>
      </c>
      <c r="P172" s="7" t="n"/>
    </row>
    <row r="173">
      <c r="A173" s="6" t="n"/>
      <c r="B173" s="7" t="n"/>
      <c r="C173" s="7" t="n"/>
      <c r="D173" s="7" t="n"/>
      <c r="E173" s="7" t="n"/>
      <c r="F173" s="8" t="n"/>
      <c r="G173" s="9" t="n"/>
      <c r="H173" s="9" t="n"/>
      <c r="I173" s="10" t="n"/>
      <c r="J173" s="10" t="n"/>
      <c r="K173" s="11">
        <f>IF(OR(OR(A173="",E173="",G173="",H173=""),D173=""),"",IF(J173&lt;&gt;"",J173,IF(D173="Day trade",MAX(0,N173)*0.01,IF(L173*0.00005&gt;1,L173*0.00005,0))))</f>
        <v/>
      </c>
      <c r="L173" s="11">
        <f>IF(OR(A173="",E173="",G173="",H173=""),"",E173*H173*IF(F173="",1,F173))</f>
        <v/>
      </c>
      <c r="M173" s="11">
        <f>IF(OR(A173="",E173="",G173="",H173=""),"",(H173-G173)*E173*IF(F173="",1,F173))</f>
        <v/>
      </c>
      <c r="N173" s="11">
        <f>IF(OR(A173="",E173="",G173="",H173=""),"",M173-N(I173))</f>
        <v/>
      </c>
      <c r="O173" s="12">
        <f>IF(A173="","",YEAR(A173)*100+MONTH(A173))</f>
        <v/>
      </c>
      <c r="P173" s="7" t="n"/>
    </row>
    <row r="174">
      <c r="A174" s="6" t="n"/>
      <c r="B174" s="7" t="n"/>
      <c r="C174" s="7" t="n"/>
      <c r="D174" s="7" t="n"/>
      <c r="E174" s="7" t="n"/>
      <c r="F174" s="8" t="n"/>
      <c r="G174" s="9" t="n"/>
      <c r="H174" s="9" t="n"/>
      <c r="I174" s="10" t="n"/>
      <c r="J174" s="10" t="n"/>
      <c r="K174" s="11">
        <f>IF(OR(OR(A174="",E174="",G174="",H174=""),D174=""),"",IF(J174&lt;&gt;"",J174,IF(D174="Day trade",MAX(0,N174)*0.01,IF(L174*0.00005&gt;1,L174*0.00005,0))))</f>
        <v/>
      </c>
      <c r="L174" s="11">
        <f>IF(OR(A174="",E174="",G174="",H174=""),"",E174*H174*IF(F174="",1,F174))</f>
        <v/>
      </c>
      <c r="M174" s="11">
        <f>IF(OR(A174="",E174="",G174="",H174=""),"",(H174-G174)*E174*IF(F174="",1,F174))</f>
        <v/>
      </c>
      <c r="N174" s="11">
        <f>IF(OR(A174="",E174="",G174="",H174=""),"",M174-N(I174))</f>
        <v/>
      </c>
      <c r="O174" s="12">
        <f>IF(A174="","",YEAR(A174)*100+MONTH(A174))</f>
        <v/>
      </c>
      <c r="P174" s="7" t="n"/>
    </row>
    <row r="175">
      <c r="A175" s="6" t="n"/>
      <c r="B175" s="7" t="n"/>
      <c r="C175" s="7" t="n"/>
      <c r="D175" s="7" t="n"/>
      <c r="E175" s="7" t="n"/>
      <c r="F175" s="8" t="n"/>
      <c r="G175" s="9" t="n"/>
      <c r="H175" s="9" t="n"/>
      <c r="I175" s="10" t="n"/>
      <c r="J175" s="10" t="n"/>
      <c r="K175" s="11">
        <f>IF(OR(OR(A175="",E175="",G175="",H175=""),D175=""),"",IF(J175&lt;&gt;"",J175,IF(D175="Day trade",MAX(0,N175)*0.01,IF(L175*0.00005&gt;1,L175*0.00005,0))))</f>
        <v/>
      </c>
      <c r="L175" s="11">
        <f>IF(OR(A175="",E175="",G175="",H175=""),"",E175*H175*IF(F175="",1,F175))</f>
        <v/>
      </c>
      <c r="M175" s="11">
        <f>IF(OR(A175="",E175="",G175="",H175=""),"",(H175-G175)*E175*IF(F175="",1,F175))</f>
        <v/>
      </c>
      <c r="N175" s="11">
        <f>IF(OR(A175="",E175="",G175="",H175=""),"",M175-N(I175))</f>
        <v/>
      </c>
      <c r="O175" s="12">
        <f>IF(A175="","",YEAR(A175)*100+MONTH(A175))</f>
        <v/>
      </c>
      <c r="P175" s="7" t="n"/>
    </row>
    <row r="176">
      <c r="A176" s="6" t="n"/>
      <c r="B176" s="7" t="n"/>
      <c r="C176" s="7" t="n"/>
      <c r="D176" s="7" t="n"/>
      <c r="E176" s="7" t="n"/>
      <c r="F176" s="8" t="n"/>
      <c r="G176" s="9" t="n"/>
      <c r="H176" s="9" t="n"/>
      <c r="I176" s="10" t="n"/>
      <c r="J176" s="10" t="n"/>
      <c r="K176" s="11">
        <f>IF(OR(OR(A176="",E176="",G176="",H176=""),D176=""),"",IF(J176&lt;&gt;"",J176,IF(D176="Day trade",MAX(0,N176)*0.01,IF(L176*0.00005&gt;1,L176*0.00005,0))))</f>
        <v/>
      </c>
      <c r="L176" s="11">
        <f>IF(OR(A176="",E176="",G176="",H176=""),"",E176*H176*IF(F176="",1,F176))</f>
        <v/>
      </c>
      <c r="M176" s="11">
        <f>IF(OR(A176="",E176="",G176="",H176=""),"",(H176-G176)*E176*IF(F176="",1,F176))</f>
        <v/>
      </c>
      <c r="N176" s="11">
        <f>IF(OR(A176="",E176="",G176="",H176=""),"",M176-N(I176))</f>
        <v/>
      </c>
      <c r="O176" s="12">
        <f>IF(A176="","",YEAR(A176)*100+MONTH(A176))</f>
        <v/>
      </c>
      <c r="P176" s="7" t="n"/>
    </row>
    <row r="177">
      <c r="A177" s="6" t="n"/>
      <c r="B177" s="7" t="n"/>
      <c r="C177" s="7" t="n"/>
      <c r="D177" s="7" t="n"/>
      <c r="E177" s="7" t="n"/>
      <c r="F177" s="8" t="n"/>
      <c r="G177" s="9" t="n"/>
      <c r="H177" s="9" t="n"/>
      <c r="I177" s="10" t="n"/>
      <c r="J177" s="10" t="n"/>
      <c r="K177" s="11">
        <f>IF(OR(OR(A177="",E177="",G177="",H177=""),D177=""),"",IF(J177&lt;&gt;"",J177,IF(D177="Day trade",MAX(0,N177)*0.01,IF(L177*0.00005&gt;1,L177*0.00005,0))))</f>
        <v/>
      </c>
      <c r="L177" s="11">
        <f>IF(OR(A177="",E177="",G177="",H177=""),"",E177*H177*IF(F177="",1,F177))</f>
        <v/>
      </c>
      <c r="M177" s="11">
        <f>IF(OR(A177="",E177="",G177="",H177=""),"",(H177-G177)*E177*IF(F177="",1,F177))</f>
        <v/>
      </c>
      <c r="N177" s="11">
        <f>IF(OR(A177="",E177="",G177="",H177=""),"",M177-N(I177))</f>
        <v/>
      </c>
      <c r="O177" s="12">
        <f>IF(A177="","",YEAR(A177)*100+MONTH(A177))</f>
        <v/>
      </c>
      <c r="P177" s="7" t="n"/>
    </row>
    <row r="178">
      <c r="A178" s="6" t="n"/>
      <c r="B178" s="7" t="n"/>
      <c r="C178" s="7" t="n"/>
      <c r="D178" s="7" t="n"/>
      <c r="E178" s="7" t="n"/>
      <c r="F178" s="8" t="n"/>
      <c r="G178" s="9" t="n"/>
      <c r="H178" s="9" t="n"/>
      <c r="I178" s="10" t="n"/>
      <c r="J178" s="10" t="n"/>
      <c r="K178" s="11">
        <f>IF(OR(OR(A178="",E178="",G178="",H178=""),D178=""),"",IF(J178&lt;&gt;"",J178,IF(D178="Day trade",MAX(0,N178)*0.01,IF(L178*0.00005&gt;1,L178*0.00005,0))))</f>
        <v/>
      </c>
      <c r="L178" s="11">
        <f>IF(OR(A178="",E178="",G178="",H178=""),"",E178*H178*IF(F178="",1,F178))</f>
        <v/>
      </c>
      <c r="M178" s="11">
        <f>IF(OR(A178="",E178="",G178="",H178=""),"",(H178-G178)*E178*IF(F178="",1,F178))</f>
        <v/>
      </c>
      <c r="N178" s="11">
        <f>IF(OR(A178="",E178="",G178="",H178=""),"",M178-N(I178))</f>
        <v/>
      </c>
      <c r="O178" s="12">
        <f>IF(A178="","",YEAR(A178)*100+MONTH(A178))</f>
        <v/>
      </c>
      <c r="P178" s="7" t="n"/>
    </row>
    <row r="179">
      <c r="A179" s="6" t="n"/>
      <c r="B179" s="7" t="n"/>
      <c r="C179" s="7" t="n"/>
      <c r="D179" s="7" t="n"/>
      <c r="E179" s="7" t="n"/>
      <c r="F179" s="8" t="n"/>
      <c r="G179" s="9" t="n"/>
      <c r="H179" s="9" t="n"/>
      <c r="I179" s="10" t="n"/>
      <c r="J179" s="10" t="n"/>
      <c r="K179" s="11">
        <f>IF(OR(OR(A179="",E179="",G179="",H179=""),D179=""),"",IF(J179&lt;&gt;"",J179,IF(D179="Day trade",MAX(0,N179)*0.01,IF(L179*0.00005&gt;1,L179*0.00005,0))))</f>
        <v/>
      </c>
      <c r="L179" s="11">
        <f>IF(OR(A179="",E179="",G179="",H179=""),"",E179*H179*IF(F179="",1,F179))</f>
        <v/>
      </c>
      <c r="M179" s="11">
        <f>IF(OR(A179="",E179="",G179="",H179=""),"",(H179-G179)*E179*IF(F179="",1,F179))</f>
        <v/>
      </c>
      <c r="N179" s="11">
        <f>IF(OR(A179="",E179="",G179="",H179=""),"",M179-N(I179))</f>
        <v/>
      </c>
      <c r="O179" s="12">
        <f>IF(A179="","",YEAR(A179)*100+MONTH(A179))</f>
        <v/>
      </c>
      <c r="P179" s="7" t="n"/>
    </row>
    <row r="180">
      <c r="A180" s="6" t="n"/>
      <c r="B180" s="7" t="n"/>
      <c r="C180" s="7" t="n"/>
      <c r="D180" s="7" t="n"/>
      <c r="E180" s="7" t="n"/>
      <c r="F180" s="8" t="n"/>
      <c r="G180" s="9" t="n"/>
      <c r="H180" s="9" t="n"/>
      <c r="I180" s="10" t="n"/>
      <c r="J180" s="10" t="n"/>
      <c r="K180" s="11">
        <f>IF(OR(OR(A180="",E180="",G180="",H180=""),D180=""),"",IF(J180&lt;&gt;"",J180,IF(D180="Day trade",MAX(0,N180)*0.01,IF(L180*0.00005&gt;1,L180*0.00005,0))))</f>
        <v/>
      </c>
      <c r="L180" s="11">
        <f>IF(OR(A180="",E180="",G180="",H180=""),"",E180*H180*IF(F180="",1,F180))</f>
        <v/>
      </c>
      <c r="M180" s="11">
        <f>IF(OR(A180="",E180="",G180="",H180=""),"",(H180-G180)*E180*IF(F180="",1,F180))</f>
        <v/>
      </c>
      <c r="N180" s="11">
        <f>IF(OR(A180="",E180="",G180="",H180=""),"",M180-N(I180))</f>
        <v/>
      </c>
      <c r="O180" s="12">
        <f>IF(A180="","",YEAR(A180)*100+MONTH(A180))</f>
        <v/>
      </c>
      <c r="P180" s="7" t="n"/>
    </row>
    <row r="181">
      <c r="A181" s="6" t="n"/>
      <c r="B181" s="7" t="n"/>
      <c r="C181" s="7" t="n"/>
      <c r="D181" s="7" t="n"/>
      <c r="E181" s="7" t="n"/>
      <c r="F181" s="8" t="n"/>
      <c r="G181" s="9" t="n"/>
      <c r="H181" s="9" t="n"/>
      <c r="I181" s="10" t="n"/>
      <c r="J181" s="10" t="n"/>
      <c r="K181" s="11">
        <f>IF(OR(OR(A181="",E181="",G181="",H181=""),D181=""),"",IF(J181&lt;&gt;"",J181,IF(D181="Day trade",MAX(0,N181)*0.01,IF(L181*0.00005&gt;1,L181*0.00005,0))))</f>
        <v/>
      </c>
      <c r="L181" s="11">
        <f>IF(OR(A181="",E181="",G181="",H181=""),"",E181*H181*IF(F181="",1,F181))</f>
        <v/>
      </c>
      <c r="M181" s="11">
        <f>IF(OR(A181="",E181="",G181="",H181=""),"",(H181-G181)*E181*IF(F181="",1,F181))</f>
        <v/>
      </c>
      <c r="N181" s="11">
        <f>IF(OR(A181="",E181="",G181="",H181=""),"",M181-N(I181))</f>
        <v/>
      </c>
      <c r="O181" s="12">
        <f>IF(A181="","",YEAR(A181)*100+MONTH(A181))</f>
        <v/>
      </c>
      <c r="P181" s="7" t="n"/>
    </row>
    <row r="182">
      <c r="A182" s="6" t="n"/>
      <c r="B182" s="7" t="n"/>
      <c r="C182" s="7" t="n"/>
      <c r="D182" s="7" t="n"/>
      <c r="E182" s="7" t="n"/>
      <c r="F182" s="8" t="n"/>
      <c r="G182" s="9" t="n"/>
      <c r="H182" s="9" t="n"/>
      <c r="I182" s="10" t="n"/>
      <c r="J182" s="10" t="n"/>
      <c r="K182" s="11">
        <f>IF(OR(OR(A182="",E182="",G182="",H182=""),D182=""),"",IF(J182&lt;&gt;"",J182,IF(D182="Day trade",MAX(0,N182)*0.01,IF(L182*0.00005&gt;1,L182*0.00005,0))))</f>
        <v/>
      </c>
      <c r="L182" s="11">
        <f>IF(OR(A182="",E182="",G182="",H182=""),"",E182*H182*IF(F182="",1,F182))</f>
        <v/>
      </c>
      <c r="M182" s="11">
        <f>IF(OR(A182="",E182="",G182="",H182=""),"",(H182-G182)*E182*IF(F182="",1,F182))</f>
        <v/>
      </c>
      <c r="N182" s="11">
        <f>IF(OR(A182="",E182="",G182="",H182=""),"",M182-N(I182))</f>
        <v/>
      </c>
      <c r="O182" s="12">
        <f>IF(A182="","",YEAR(A182)*100+MONTH(A182))</f>
        <v/>
      </c>
      <c r="P182" s="7" t="n"/>
    </row>
    <row r="183">
      <c r="A183" s="6" t="n"/>
      <c r="B183" s="7" t="n"/>
      <c r="C183" s="7" t="n"/>
      <c r="D183" s="7" t="n"/>
      <c r="E183" s="7" t="n"/>
      <c r="F183" s="8" t="n"/>
      <c r="G183" s="9" t="n"/>
      <c r="H183" s="9" t="n"/>
      <c r="I183" s="10" t="n"/>
      <c r="J183" s="10" t="n"/>
      <c r="K183" s="11">
        <f>IF(OR(OR(A183="",E183="",G183="",H183=""),D183=""),"",IF(J183&lt;&gt;"",J183,IF(D183="Day trade",MAX(0,N183)*0.01,IF(L183*0.00005&gt;1,L183*0.00005,0))))</f>
        <v/>
      </c>
      <c r="L183" s="11">
        <f>IF(OR(A183="",E183="",G183="",H183=""),"",E183*H183*IF(F183="",1,F183))</f>
        <v/>
      </c>
      <c r="M183" s="11">
        <f>IF(OR(A183="",E183="",G183="",H183=""),"",(H183-G183)*E183*IF(F183="",1,F183))</f>
        <v/>
      </c>
      <c r="N183" s="11">
        <f>IF(OR(A183="",E183="",G183="",H183=""),"",M183-N(I183))</f>
        <v/>
      </c>
      <c r="O183" s="12">
        <f>IF(A183="","",YEAR(A183)*100+MONTH(A183))</f>
        <v/>
      </c>
      <c r="P183" s="7" t="n"/>
    </row>
    <row r="184">
      <c r="A184" s="6" t="n"/>
      <c r="B184" s="7" t="n"/>
      <c r="C184" s="7" t="n"/>
      <c r="D184" s="7" t="n"/>
      <c r="E184" s="7" t="n"/>
      <c r="F184" s="8" t="n"/>
      <c r="G184" s="9" t="n"/>
      <c r="H184" s="9" t="n"/>
      <c r="I184" s="10" t="n"/>
      <c r="J184" s="10" t="n"/>
      <c r="K184" s="11">
        <f>IF(OR(OR(A184="",E184="",G184="",H184=""),D184=""),"",IF(J184&lt;&gt;"",J184,IF(D184="Day trade",MAX(0,N184)*0.01,IF(L184*0.00005&gt;1,L184*0.00005,0))))</f>
        <v/>
      </c>
      <c r="L184" s="11">
        <f>IF(OR(A184="",E184="",G184="",H184=""),"",E184*H184*IF(F184="",1,F184))</f>
        <v/>
      </c>
      <c r="M184" s="11">
        <f>IF(OR(A184="",E184="",G184="",H184=""),"",(H184-G184)*E184*IF(F184="",1,F184))</f>
        <v/>
      </c>
      <c r="N184" s="11">
        <f>IF(OR(A184="",E184="",G184="",H184=""),"",M184-N(I184))</f>
        <v/>
      </c>
      <c r="O184" s="12">
        <f>IF(A184="","",YEAR(A184)*100+MONTH(A184))</f>
        <v/>
      </c>
      <c r="P184" s="7" t="n"/>
    </row>
    <row r="185">
      <c r="A185" s="6" t="n"/>
      <c r="B185" s="7" t="n"/>
      <c r="C185" s="7" t="n"/>
      <c r="D185" s="7" t="n"/>
      <c r="E185" s="7" t="n"/>
      <c r="F185" s="8" t="n"/>
      <c r="G185" s="9" t="n"/>
      <c r="H185" s="9" t="n"/>
      <c r="I185" s="10" t="n"/>
      <c r="J185" s="10" t="n"/>
      <c r="K185" s="11">
        <f>IF(OR(OR(A185="",E185="",G185="",H185=""),D185=""),"",IF(J185&lt;&gt;"",J185,IF(D185="Day trade",MAX(0,N185)*0.01,IF(L185*0.00005&gt;1,L185*0.00005,0))))</f>
        <v/>
      </c>
      <c r="L185" s="11">
        <f>IF(OR(A185="",E185="",G185="",H185=""),"",E185*H185*IF(F185="",1,F185))</f>
        <v/>
      </c>
      <c r="M185" s="11">
        <f>IF(OR(A185="",E185="",G185="",H185=""),"",(H185-G185)*E185*IF(F185="",1,F185))</f>
        <v/>
      </c>
      <c r="N185" s="11">
        <f>IF(OR(A185="",E185="",G185="",H185=""),"",M185-N(I185))</f>
        <v/>
      </c>
      <c r="O185" s="12">
        <f>IF(A185="","",YEAR(A185)*100+MONTH(A185))</f>
        <v/>
      </c>
      <c r="P185" s="7" t="n"/>
    </row>
    <row r="186">
      <c r="A186" s="6" t="n"/>
      <c r="B186" s="7" t="n"/>
      <c r="C186" s="7" t="n"/>
      <c r="D186" s="7" t="n"/>
      <c r="E186" s="7" t="n"/>
      <c r="F186" s="8" t="n"/>
      <c r="G186" s="9" t="n"/>
      <c r="H186" s="9" t="n"/>
      <c r="I186" s="10" t="n"/>
      <c r="J186" s="10" t="n"/>
      <c r="K186" s="11">
        <f>IF(OR(OR(A186="",E186="",G186="",H186=""),D186=""),"",IF(J186&lt;&gt;"",J186,IF(D186="Day trade",MAX(0,N186)*0.01,IF(L186*0.00005&gt;1,L186*0.00005,0))))</f>
        <v/>
      </c>
      <c r="L186" s="11">
        <f>IF(OR(A186="",E186="",G186="",H186=""),"",E186*H186*IF(F186="",1,F186))</f>
        <v/>
      </c>
      <c r="M186" s="11">
        <f>IF(OR(A186="",E186="",G186="",H186=""),"",(H186-G186)*E186*IF(F186="",1,F186))</f>
        <v/>
      </c>
      <c r="N186" s="11">
        <f>IF(OR(A186="",E186="",G186="",H186=""),"",M186-N(I186))</f>
        <v/>
      </c>
      <c r="O186" s="12">
        <f>IF(A186="","",YEAR(A186)*100+MONTH(A186))</f>
        <v/>
      </c>
      <c r="P186" s="7" t="n"/>
    </row>
    <row r="187">
      <c r="A187" s="6" t="n"/>
      <c r="B187" s="7" t="n"/>
      <c r="C187" s="7" t="n"/>
      <c r="D187" s="7" t="n"/>
      <c r="E187" s="7" t="n"/>
      <c r="F187" s="8" t="n"/>
      <c r="G187" s="9" t="n"/>
      <c r="H187" s="9" t="n"/>
      <c r="I187" s="10" t="n"/>
      <c r="J187" s="10" t="n"/>
      <c r="K187" s="11">
        <f>IF(OR(OR(A187="",E187="",G187="",H187=""),D187=""),"",IF(J187&lt;&gt;"",J187,IF(D187="Day trade",MAX(0,N187)*0.01,IF(L187*0.00005&gt;1,L187*0.00005,0))))</f>
        <v/>
      </c>
      <c r="L187" s="11">
        <f>IF(OR(A187="",E187="",G187="",H187=""),"",E187*H187*IF(F187="",1,F187))</f>
        <v/>
      </c>
      <c r="M187" s="11">
        <f>IF(OR(A187="",E187="",G187="",H187=""),"",(H187-G187)*E187*IF(F187="",1,F187))</f>
        <v/>
      </c>
      <c r="N187" s="11">
        <f>IF(OR(A187="",E187="",G187="",H187=""),"",M187-N(I187))</f>
        <v/>
      </c>
      <c r="O187" s="12">
        <f>IF(A187="","",YEAR(A187)*100+MONTH(A187))</f>
        <v/>
      </c>
      <c r="P187" s="7" t="n"/>
    </row>
    <row r="188">
      <c r="A188" s="6" t="n"/>
      <c r="B188" s="7" t="n"/>
      <c r="C188" s="7" t="n"/>
      <c r="D188" s="7" t="n"/>
      <c r="E188" s="7" t="n"/>
      <c r="F188" s="8" t="n"/>
      <c r="G188" s="9" t="n"/>
      <c r="H188" s="9" t="n"/>
      <c r="I188" s="10" t="n"/>
      <c r="J188" s="10" t="n"/>
      <c r="K188" s="11">
        <f>IF(OR(OR(A188="",E188="",G188="",H188=""),D188=""),"",IF(J188&lt;&gt;"",J188,IF(D188="Day trade",MAX(0,N188)*0.01,IF(L188*0.00005&gt;1,L188*0.00005,0))))</f>
        <v/>
      </c>
      <c r="L188" s="11">
        <f>IF(OR(A188="",E188="",G188="",H188=""),"",E188*H188*IF(F188="",1,F188))</f>
        <v/>
      </c>
      <c r="M188" s="11">
        <f>IF(OR(A188="",E188="",G188="",H188=""),"",(H188-G188)*E188*IF(F188="",1,F188))</f>
        <v/>
      </c>
      <c r="N188" s="11">
        <f>IF(OR(A188="",E188="",G188="",H188=""),"",M188-N(I188))</f>
        <v/>
      </c>
      <c r="O188" s="12">
        <f>IF(A188="","",YEAR(A188)*100+MONTH(A188))</f>
        <v/>
      </c>
      <c r="P188" s="7" t="n"/>
    </row>
    <row r="189">
      <c r="A189" s="6" t="n"/>
      <c r="B189" s="7" t="n"/>
      <c r="C189" s="7" t="n"/>
      <c r="D189" s="7" t="n"/>
      <c r="E189" s="7" t="n"/>
      <c r="F189" s="8" t="n"/>
      <c r="G189" s="9" t="n"/>
      <c r="H189" s="9" t="n"/>
      <c r="I189" s="10" t="n"/>
      <c r="J189" s="10" t="n"/>
      <c r="K189" s="11">
        <f>IF(OR(OR(A189="",E189="",G189="",H189=""),D189=""),"",IF(J189&lt;&gt;"",J189,IF(D189="Day trade",MAX(0,N189)*0.01,IF(L189*0.00005&gt;1,L189*0.00005,0))))</f>
        <v/>
      </c>
      <c r="L189" s="11">
        <f>IF(OR(A189="",E189="",G189="",H189=""),"",E189*H189*IF(F189="",1,F189))</f>
        <v/>
      </c>
      <c r="M189" s="11">
        <f>IF(OR(A189="",E189="",G189="",H189=""),"",(H189-G189)*E189*IF(F189="",1,F189))</f>
        <v/>
      </c>
      <c r="N189" s="11">
        <f>IF(OR(A189="",E189="",G189="",H189=""),"",M189-N(I189))</f>
        <v/>
      </c>
      <c r="O189" s="12">
        <f>IF(A189="","",YEAR(A189)*100+MONTH(A189))</f>
        <v/>
      </c>
      <c r="P189" s="7" t="n"/>
    </row>
    <row r="190">
      <c r="A190" s="6" t="n"/>
      <c r="B190" s="7" t="n"/>
      <c r="C190" s="7" t="n"/>
      <c r="D190" s="7" t="n"/>
      <c r="E190" s="7" t="n"/>
      <c r="F190" s="8" t="n"/>
      <c r="G190" s="9" t="n"/>
      <c r="H190" s="9" t="n"/>
      <c r="I190" s="10" t="n"/>
      <c r="J190" s="10" t="n"/>
      <c r="K190" s="11">
        <f>IF(OR(OR(A190="",E190="",G190="",H190=""),D190=""),"",IF(J190&lt;&gt;"",J190,IF(D190="Day trade",MAX(0,N190)*0.01,IF(L190*0.00005&gt;1,L190*0.00005,0))))</f>
        <v/>
      </c>
      <c r="L190" s="11">
        <f>IF(OR(A190="",E190="",G190="",H190=""),"",E190*H190*IF(F190="",1,F190))</f>
        <v/>
      </c>
      <c r="M190" s="11">
        <f>IF(OR(A190="",E190="",G190="",H190=""),"",(H190-G190)*E190*IF(F190="",1,F190))</f>
        <v/>
      </c>
      <c r="N190" s="11">
        <f>IF(OR(A190="",E190="",G190="",H190=""),"",M190-N(I190))</f>
        <v/>
      </c>
      <c r="O190" s="12">
        <f>IF(A190="","",YEAR(A190)*100+MONTH(A190))</f>
        <v/>
      </c>
      <c r="P190" s="7" t="n"/>
    </row>
    <row r="191">
      <c r="A191" s="6" t="n"/>
      <c r="B191" s="7" t="n"/>
      <c r="C191" s="7" t="n"/>
      <c r="D191" s="7" t="n"/>
      <c r="E191" s="7" t="n"/>
      <c r="F191" s="8" t="n"/>
      <c r="G191" s="9" t="n"/>
      <c r="H191" s="9" t="n"/>
      <c r="I191" s="10" t="n"/>
      <c r="J191" s="10" t="n"/>
      <c r="K191" s="11">
        <f>IF(OR(OR(A191="",E191="",G191="",H191=""),D191=""),"",IF(J191&lt;&gt;"",J191,IF(D191="Day trade",MAX(0,N191)*0.01,IF(L191*0.00005&gt;1,L191*0.00005,0))))</f>
        <v/>
      </c>
      <c r="L191" s="11">
        <f>IF(OR(A191="",E191="",G191="",H191=""),"",E191*H191*IF(F191="",1,F191))</f>
        <v/>
      </c>
      <c r="M191" s="11">
        <f>IF(OR(A191="",E191="",G191="",H191=""),"",(H191-G191)*E191*IF(F191="",1,F191))</f>
        <v/>
      </c>
      <c r="N191" s="11">
        <f>IF(OR(A191="",E191="",G191="",H191=""),"",M191-N(I191))</f>
        <v/>
      </c>
      <c r="O191" s="12">
        <f>IF(A191="","",YEAR(A191)*100+MONTH(A191))</f>
        <v/>
      </c>
      <c r="P191" s="7" t="n"/>
    </row>
    <row r="192">
      <c r="A192" s="6" t="n"/>
      <c r="B192" s="7" t="n"/>
      <c r="C192" s="7" t="n"/>
      <c r="D192" s="7" t="n"/>
      <c r="E192" s="7" t="n"/>
      <c r="F192" s="8" t="n"/>
      <c r="G192" s="9" t="n"/>
      <c r="H192" s="9" t="n"/>
      <c r="I192" s="10" t="n"/>
      <c r="J192" s="10" t="n"/>
      <c r="K192" s="11">
        <f>IF(OR(OR(A192="",E192="",G192="",H192=""),D192=""),"",IF(J192&lt;&gt;"",J192,IF(D192="Day trade",MAX(0,N192)*0.01,IF(L192*0.00005&gt;1,L192*0.00005,0))))</f>
        <v/>
      </c>
      <c r="L192" s="11">
        <f>IF(OR(A192="",E192="",G192="",H192=""),"",E192*H192*IF(F192="",1,F192))</f>
        <v/>
      </c>
      <c r="M192" s="11">
        <f>IF(OR(A192="",E192="",G192="",H192=""),"",(H192-G192)*E192*IF(F192="",1,F192))</f>
        <v/>
      </c>
      <c r="N192" s="11">
        <f>IF(OR(A192="",E192="",G192="",H192=""),"",M192-N(I192))</f>
        <v/>
      </c>
      <c r="O192" s="12">
        <f>IF(A192="","",YEAR(A192)*100+MONTH(A192))</f>
        <v/>
      </c>
      <c r="P192" s="7" t="n"/>
    </row>
    <row r="193">
      <c r="A193" s="6" t="n"/>
      <c r="B193" s="7" t="n"/>
      <c r="C193" s="7" t="n"/>
      <c r="D193" s="7" t="n"/>
      <c r="E193" s="7" t="n"/>
      <c r="F193" s="8" t="n"/>
      <c r="G193" s="9" t="n"/>
      <c r="H193" s="9" t="n"/>
      <c r="I193" s="10" t="n"/>
      <c r="J193" s="10" t="n"/>
      <c r="K193" s="11">
        <f>IF(OR(OR(A193="",E193="",G193="",H193=""),D193=""),"",IF(J193&lt;&gt;"",J193,IF(D193="Day trade",MAX(0,N193)*0.01,IF(L193*0.00005&gt;1,L193*0.00005,0))))</f>
        <v/>
      </c>
      <c r="L193" s="11">
        <f>IF(OR(A193="",E193="",G193="",H193=""),"",E193*H193*IF(F193="",1,F193))</f>
        <v/>
      </c>
      <c r="M193" s="11">
        <f>IF(OR(A193="",E193="",G193="",H193=""),"",(H193-G193)*E193*IF(F193="",1,F193))</f>
        <v/>
      </c>
      <c r="N193" s="11">
        <f>IF(OR(A193="",E193="",G193="",H193=""),"",M193-N(I193))</f>
        <v/>
      </c>
      <c r="O193" s="12">
        <f>IF(A193="","",YEAR(A193)*100+MONTH(A193))</f>
        <v/>
      </c>
      <c r="P193" s="7" t="n"/>
    </row>
    <row r="194">
      <c r="A194" s="6" t="n"/>
      <c r="B194" s="7" t="n"/>
      <c r="C194" s="7" t="n"/>
      <c r="D194" s="7" t="n"/>
      <c r="E194" s="7" t="n"/>
      <c r="F194" s="8" t="n"/>
      <c r="G194" s="9" t="n"/>
      <c r="H194" s="9" t="n"/>
      <c r="I194" s="10" t="n"/>
      <c r="J194" s="10" t="n"/>
      <c r="K194" s="11">
        <f>IF(OR(OR(A194="",E194="",G194="",H194=""),D194=""),"",IF(J194&lt;&gt;"",J194,IF(D194="Day trade",MAX(0,N194)*0.01,IF(L194*0.00005&gt;1,L194*0.00005,0))))</f>
        <v/>
      </c>
      <c r="L194" s="11">
        <f>IF(OR(A194="",E194="",G194="",H194=""),"",E194*H194*IF(F194="",1,F194))</f>
        <v/>
      </c>
      <c r="M194" s="11">
        <f>IF(OR(A194="",E194="",G194="",H194=""),"",(H194-G194)*E194*IF(F194="",1,F194))</f>
        <v/>
      </c>
      <c r="N194" s="11">
        <f>IF(OR(A194="",E194="",G194="",H194=""),"",M194-N(I194))</f>
        <v/>
      </c>
      <c r="O194" s="12">
        <f>IF(A194="","",YEAR(A194)*100+MONTH(A194))</f>
        <v/>
      </c>
      <c r="P194" s="7" t="n"/>
    </row>
    <row r="195">
      <c r="A195" s="6" t="n"/>
      <c r="B195" s="7" t="n"/>
      <c r="C195" s="7" t="n"/>
      <c r="D195" s="7" t="n"/>
      <c r="E195" s="7" t="n"/>
      <c r="F195" s="8" t="n"/>
      <c r="G195" s="9" t="n"/>
      <c r="H195" s="9" t="n"/>
      <c r="I195" s="10" t="n"/>
      <c r="J195" s="10" t="n"/>
      <c r="K195" s="11">
        <f>IF(OR(OR(A195="",E195="",G195="",H195=""),D195=""),"",IF(J195&lt;&gt;"",J195,IF(D195="Day trade",MAX(0,N195)*0.01,IF(L195*0.00005&gt;1,L195*0.00005,0))))</f>
        <v/>
      </c>
      <c r="L195" s="11">
        <f>IF(OR(A195="",E195="",G195="",H195=""),"",E195*H195*IF(F195="",1,F195))</f>
        <v/>
      </c>
      <c r="M195" s="11">
        <f>IF(OR(A195="",E195="",G195="",H195=""),"",(H195-G195)*E195*IF(F195="",1,F195))</f>
        <v/>
      </c>
      <c r="N195" s="11">
        <f>IF(OR(A195="",E195="",G195="",H195=""),"",M195-N(I195))</f>
        <v/>
      </c>
      <c r="O195" s="12">
        <f>IF(A195="","",YEAR(A195)*100+MONTH(A195))</f>
        <v/>
      </c>
      <c r="P195" s="7" t="n"/>
    </row>
    <row r="196">
      <c r="A196" s="6" t="n"/>
      <c r="B196" s="7" t="n"/>
      <c r="C196" s="7" t="n"/>
      <c r="D196" s="7" t="n"/>
      <c r="E196" s="7" t="n"/>
      <c r="F196" s="8" t="n"/>
      <c r="G196" s="9" t="n"/>
      <c r="H196" s="9" t="n"/>
      <c r="I196" s="10" t="n"/>
      <c r="J196" s="10" t="n"/>
      <c r="K196" s="11">
        <f>IF(OR(OR(A196="",E196="",G196="",H196=""),D196=""),"",IF(J196&lt;&gt;"",J196,IF(D196="Day trade",MAX(0,N196)*0.01,IF(L196*0.00005&gt;1,L196*0.00005,0))))</f>
        <v/>
      </c>
      <c r="L196" s="11">
        <f>IF(OR(A196="",E196="",G196="",H196=""),"",E196*H196*IF(F196="",1,F196))</f>
        <v/>
      </c>
      <c r="M196" s="11">
        <f>IF(OR(A196="",E196="",G196="",H196=""),"",(H196-G196)*E196*IF(F196="",1,F196))</f>
        <v/>
      </c>
      <c r="N196" s="11">
        <f>IF(OR(A196="",E196="",G196="",H196=""),"",M196-N(I196))</f>
        <v/>
      </c>
      <c r="O196" s="12">
        <f>IF(A196="","",YEAR(A196)*100+MONTH(A196))</f>
        <v/>
      </c>
      <c r="P196" s="7" t="n"/>
    </row>
    <row r="197">
      <c r="A197" s="6" t="n"/>
      <c r="B197" s="7" t="n"/>
      <c r="C197" s="7" t="n"/>
      <c r="D197" s="7" t="n"/>
      <c r="E197" s="7" t="n"/>
      <c r="F197" s="8" t="n"/>
      <c r="G197" s="9" t="n"/>
      <c r="H197" s="9" t="n"/>
      <c r="I197" s="10" t="n"/>
      <c r="J197" s="10" t="n"/>
      <c r="K197" s="11">
        <f>IF(OR(OR(A197="",E197="",G197="",H197=""),D197=""),"",IF(J197&lt;&gt;"",J197,IF(D197="Day trade",MAX(0,N197)*0.01,IF(L197*0.00005&gt;1,L197*0.00005,0))))</f>
        <v/>
      </c>
      <c r="L197" s="11">
        <f>IF(OR(A197="",E197="",G197="",H197=""),"",E197*H197*IF(F197="",1,F197))</f>
        <v/>
      </c>
      <c r="M197" s="11">
        <f>IF(OR(A197="",E197="",G197="",H197=""),"",(H197-G197)*E197*IF(F197="",1,F197))</f>
        <v/>
      </c>
      <c r="N197" s="11">
        <f>IF(OR(A197="",E197="",G197="",H197=""),"",M197-N(I197))</f>
        <v/>
      </c>
      <c r="O197" s="12">
        <f>IF(A197="","",YEAR(A197)*100+MONTH(A197))</f>
        <v/>
      </c>
      <c r="P197" s="7" t="n"/>
    </row>
    <row r="198">
      <c r="A198" s="6" t="n"/>
      <c r="B198" s="7" t="n"/>
      <c r="C198" s="7" t="n"/>
      <c r="D198" s="7" t="n"/>
      <c r="E198" s="7" t="n"/>
      <c r="F198" s="8" t="n"/>
      <c r="G198" s="9" t="n"/>
      <c r="H198" s="9" t="n"/>
      <c r="I198" s="10" t="n"/>
      <c r="J198" s="10" t="n"/>
      <c r="K198" s="11">
        <f>IF(OR(OR(A198="",E198="",G198="",H198=""),D198=""),"",IF(J198&lt;&gt;"",J198,IF(D198="Day trade",MAX(0,N198)*0.01,IF(L198*0.00005&gt;1,L198*0.00005,0))))</f>
        <v/>
      </c>
      <c r="L198" s="11">
        <f>IF(OR(A198="",E198="",G198="",H198=""),"",E198*H198*IF(F198="",1,F198))</f>
        <v/>
      </c>
      <c r="M198" s="11">
        <f>IF(OR(A198="",E198="",G198="",H198=""),"",(H198-G198)*E198*IF(F198="",1,F198))</f>
        <v/>
      </c>
      <c r="N198" s="11">
        <f>IF(OR(A198="",E198="",G198="",H198=""),"",M198-N(I198))</f>
        <v/>
      </c>
      <c r="O198" s="12">
        <f>IF(A198="","",YEAR(A198)*100+MONTH(A198))</f>
        <v/>
      </c>
      <c r="P198" s="7" t="n"/>
    </row>
    <row r="199">
      <c r="A199" s="6" t="n"/>
      <c r="B199" s="7" t="n"/>
      <c r="C199" s="7" t="n"/>
      <c r="D199" s="7" t="n"/>
      <c r="E199" s="7" t="n"/>
      <c r="F199" s="8" t="n"/>
      <c r="G199" s="9" t="n"/>
      <c r="H199" s="9" t="n"/>
      <c r="I199" s="10" t="n"/>
      <c r="J199" s="10" t="n"/>
      <c r="K199" s="11">
        <f>IF(OR(OR(A199="",E199="",G199="",H199=""),D199=""),"",IF(J199&lt;&gt;"",J199,IF(D199="Day trade",MAX(0,N199)*0.01,IF(L199*0.00005&gt;1,L199*0.00005,0))))</f>
        <v/>
      </c>
      <c r="L199" s="11">
        <f>IF(OR(A199="",E199="",G199="",H199=""),"",E199*H199*IF(F199="",1,F199))</f>
        <v/>
      </c>
      <c r="M199" s="11">
        <f>IF(OR(A199="",E199="",G199="",H199=""),"",(H199-G199)*E199*IF(F199="",1,F199))</f>
        <v/>
      </c>
      <c r="N199" s="11">
        <f>IF(OR(A199="",E199="",G199="",H199=""),"",M199-N(I199))</f>
        <v/>
      </c>
      <c r="O199" s="12">
        <f>IF(A199="","",YEAR(A199)*100+MONTH(A199))</f>
        <v/>
      </c>
      <c r="P199" s="7" t="n"/>
    </row>
    <row r="200">
      <c r="A200" s="6" t="n"/>
      <c r="B200" s="7" t="n"/>
      <c r="C200" s="7" t="n"/>
      <c r="D200" s="7" t="n"/>
      <c r="E200" s="7" t="n"/>
      <c r="F200" s="8" t="n"/>
      <c r="G200" s="9" t="n"/>
      <c r="H200" s="9" t="n"/>
      <c r="I200" s="10" t="n"/>
      <c r="J200" s="10" t="n"/>
      <c r="K200" s="11">
        <f>IF(OR(OR(A200="",E200="",G200="",H200=""),D200=""),"",IF(J200&lt;&gt;"",J200,IF(D200="Day trade",MAX(0,N200)*0.01,IF(L200*0.00005&gt;1,L200*0.00005,0))))</f>
        <v/>
      </c>
      <c r="L200" s="11">
        <f>IF(OR(A200="",E200="",G200="",H200=""),"",E200*H200*IF(F200="",1,F200))</f>
        <v/>
      </c>
      <c r="M200" s="11">
        <f>IF(OR(A200="",E200="",G200="",H200=""),"",(H200-G200)*E200*IF(F200="",1,F200))</f>
        <v/>
      </c>
      <c r="N200" s="11">
        <f>IF(OR(A200="",E200="",G200="",H200=""),"",M200-N(I200))</f>
        <v/>
      </c>
      <c r="O200" s="12">
        <f>IF(A200="","",YEAR(A200)*100+MONTH(A200))</f>
        <v/>
      </c>
      <c r="P200" s="7" t="n"/>
    </row>
    <row r="201">
      <c r="A201" s="6" t="n"/>
      <c r="B201" s="7" t="n"/>
      <c r="C201" s="7" t="n"/>
      <c r="D201" s="7" t="n"/>
      <c r="E201" s="7" t="n"/>
      <c r="F201" s="8" t="n"/>
      <c r="G201" s="9" t="n"/>
      <c r="H201" s="9" t="n"/>
      <c r="I201" s="10" t="n"/>
      <c r="J201" s="10" t="n"/>
      <c r="K201" s="11">
        <f>IF(OR(OR(A201="",E201="",G201="",H201=""),D201=""),"",IF(J201&lt;&gt;"",J201,IF(D201="Day trade",MAX(0,N201)*0.01,IF(L201*0.00005&gt;1,L201*0.00005,0))))</f>
        <v/>
      </c>
      <c r="L201" s="11">
        <f>IF(OR(A201="",E201="",G201="",H201=""),"",E201*H201*IF(F201="",1,F201))</f>
        <v/>
      </c>
      <c r="M201" s="11">
        <f>IF(OR(A201="",E201="",G201="",H201=""),"",(H201-G201)*E201*IF(F201="",1,F201))</f>
        <v/>
      </c>
      <c r="N201" s="11">
        <f>IF(OR(A201="",E201="",G201="",H201=""),"",M201-N(I201))</f>
        <v/>
      </c>
      <c r="O201" s="12">
        <f>IF(A201="","",YEAR(A201)*100+MONTH(A201))</f>
        <v/>
      </c>
      <c r="P201" s="7" t="n"/>
    </row>
    <row r="202">
      <c r="A202" s="6" t="n"/>
      <c r="B202" s="7" t="n"/>
      <c r="C202" s="7" t="n"/>
      <c r="D202" s="7" t="n"/>
      <c r="E202" s="7" t="n"/>
      <c r="F202" s="8" t="n"/>
      <c r="G202" s="9" t="n"/>
      <c r="H202" s="9" t="n"/>
      <c r="I202" s="10" t="n"/>
      <c r="J202" s="10" t="n"/>
      <c r="K202" s="11">
        <f>IF(OR(OR(A202="",E202="",G202="",H202=""),D202=""),"",IF(J202&lt;&gt;"",J202,IF(D202="Day trade",MAX(0,N202)*0.01,IF(L202*0.00005&gt;1,L202*0.00005,0))))</f>
        <v/>
      </c>
      <c r="L202" s="11">
        <f>IF(OR(A202="",E202="",G202="",H202=""),"",E202*H202*IF(F202="",1,F202))</f>
        <v/>
      </c>
      <c r="M202" s="11">
        <f>IF(OR(A202="",E202="",G202="",H202=""),"",(H202-G202)*E202*IF(F202="",1,F202))</f>
        <v/>
      </c>
      <c r="N202" s="11">
        <f>IF(OR(A202="",E202="",G202="",H202=""),"",M202-N(I202))</f>
        <v/>
      </c>
      <c r="O202" s="12">
        <f>IF(A202="","",YEAR(A202)*100+MONTH(A202))</f>
        <v/>
      </c>
      <c r="P202" s="7" t="n"/>
    </row>
    <row r="203">
      <c r="A203" s="6" t="n"/>
      <c r="B203" s="7" t="n"/>
      <c r="C203" s="7" t="n"/>
      <c r="D203" s="7" t="n"/>
      <c r="E203" s="7" t="n"/>
      <c r="F203" s="8" t="n"/>
      <c r="G203" s="9" t="n"/>
      <c r="H203" s="9" t="n"/>
      <c r="I203" s="10" t="n"/>
      <c r="J203" s="10" t="n"/>
      <c r="K203" s="11">
        <f>IF(OR(OR(A203="",E203="",G203="",H203=""),D203=""),"",IF(J203&lt;&gt;"",J203,IF(D203="Day trade",MAX(0,N203)*0.01,IF(L203*0.00005&gt;1,L203*0.00005,0))))</f>
        <v/>
      </c>
      <c r="L203" s="11">
        <f>IF(OR(A203="",E203="",G203="",H203=""),"",E203*H203*IF(F203="",1,F203))</f>
        <v/>
      </c>
      <c r="M203" s="11">
        <f>IF(OR(A203="",E203="",G203="",H203=""),"",(H203-G203)*E203*IF(F203="",1,F203))</f>
        <v/>
      </c>
      <c r="N203" s="11">
        <f>IF(OR(A203="",E203="",G203="",H203=""),"",M203-N(I203))</f>
        <v/>
      </c>
      <c r="O203" s="12">
        <f>IF(A203="","",YEAR(A203)*100+MONTH(A203))</f>
        <v/>
      </c>
      <c r="P203" s="7" t="n"/>
    </row>
    <row r="204">
      <c r="A204" s="6" t="n"/>
      <c r="B204" s="7" t="n"/>
      <c r="C204" s="7" t="n"/>
      <c r="D204" s="7" t="n"/>
      <c r="E204" s="7" t="n"/>
      <c r="F204" s="8" t="n"/>
      <c r="G204" s="9" t="n"/>
      <c r="H204" s="9" t="n"/>
      <c r="I204" s="10" t="n"/>
      <c r="J204" s="10" t="n"/>
      <c r="K204" s="11">
        <f>IF(OR(OR(A204="",E204="",G204="",H204=""),D204=""),"",IF(J204&lt;&gt;"",J204,IF(D204="Day trade",MAX(0,N204)*0.01,IF(L204*0.00005&gt;1,L204*0.00005,0))))</f>
        <v/>
      </c>
      <c r="L204" s="11">
        <f>IF(OR(A204="",E204="",G204="",H204=""),"",E204*H204*IF(F204="",1,F204))</f>
        <v/>
      </c>
      <c r="M204" s="11">
        <f>IF(OR(A204="",E204="",G204="",H204=""),"",(H204-G204)*E204*IF(F204="",1,F204))</f>
        <v/>
      </c>
      <c r="N204" s="11">
        <f>IF(OR(A204="",E204="",G204="",H204=""),"",M204-N(I204))</f>
        <v/>
      </c>
      <c r="O204" s="12">
        <f>IF(A204="","",YEAR(A204)*100+MONTH(A204))</f>
        <v/>
      </c>
      <c r="P204" s="7" t="n"/>
    </row>
    <row r="205">
      <c r="A205" s="6" t="n"/>
      <c r="B205" s="7" t="n"/>
      <c r="C205" s="7" t="n"/>
      <c r="D205" s="7" t="n"/>
      <c r="E205" s="7" t="n"/>
      <c r="F205" s="8" t="n"/>
      <c r="G205" s="9" t="n"/>
      <c r="H205" s="9" t="n"/>
      <c r="I205" s="10" t="n"/>
      <c r="J205" s="10" t="n"/>
      <c r="K205" s="11">
        <f>IF(OR(OR(A205="",E205="",G205="",H205=""),D205=""),"",IF(J205&lt;&gt;"",J205,IF(D205="Day trade",MAX(0,N205)*0.01,IF(L205*0.00005&gt;1,L205*0.00005,0))))</f>
        <v/>
      </c>
      <c r="L205" s="11">
        <f>IF(OR(A205="",E205="",G205="",H205=""),"",E205*H205*IF(F205="",1,F205))</f>
        <v/>
      </c>
      <c r="M205" s="11">
        <f>IF(OR(A205="",E205="",G205="",H205=""),"",(H205-G205)*E205*IF(F205="",1,F205))</f>
        <v/>
      </c>
      <c r="N205" s="11">
        <f>IF(OR(A205="",E205="",G205="",H205=""),"",M205-N(I205))</f>
        <v/>
      </c>
      <c r="O205" s="12">
        <f>IF(A205="","",YEAR(A205)*100+MONTH(A205))</f>
        <v/>
      </c>
      <c r="P205" s="7" t="n"/>
    </row>
    <row r="206">
      <c r="A206" s="6" t="n"/>
      <c r="B206" s="7" t="n"/>
      <c r="C206" s="7" t="n"/>
      <c r="D206" s="7" t="n"/>
      <c r="E206" s="7" t="n"/>
      <c r="F206" s="8" t="n"/>
      <c r="G206" s="9" t="n"/>
      <c r="H206" s="9" t="n"/>
      <c r="I206" s="10" t="n"/>
      <c r="J206" s="10" t="n"/>
      <c r="K206" s="11">
        <f>IF(OR(OR(A206="",E206="",G206="",H206=""),D206=""),"",IF(J206&lt;&gt;"",J206,IF(D206="Day trade",MAX(0,N206)*0.01,IF(L206*0.00005&gt;1,L206*0.00005,0))))</f>
        <v/>
      </c>
      <c r="L206" s="11">
        <f>IF(OR(A206="",E206="",G206="",H206=""),"",E206*H206*IF(F206="",1,F206))</f>
        <v/>
      </c>
      <c r="M206" s="11">
        <f>IF(OR(A206="",E206="",G206="",H206=""),"",(H206-G206)*E206*IF(F206="",1,F206))</f>
        <v/>
      </c>
      <c r="N206" s="11">
        <f>IF(OR(A206="",E206="",G206="",H206=""),"",M206-N(I206))</f>
        <v/>
      </c>
      <c r="O206" s="12">
        <f>IF(A206="","",YEAR(A206)*100+MONTH(A206))</f>
        <v/>
      </c>
      <c r="P206" s="7" t="n"/>
    </row>
    <row r="207">
      <c r="A207" s="6" t="n"/>
      <c r="B207" s="7" t="n"/>
      <c r="C207" s="7" t="n"/>
      <c r="D207" s="7" t="n"/>
      <c r="E207" s="7" t="n"/>
      <c r="F207" s="8" t="n"/>
      <c r="G207" s="9" t="n"/>
      <c r="H207" s="9" t="n"/>
      <c r="I207" s="10" t="n"/>
      <c r="J207" s="10" t="n"/>
      <c r="K207" s="11">
        <f>IF(OR(OR(A207="",E207="",G207="",H207=""),D207=""),"",IF(J207&lt;&gt;"",J207,IF(D207="Day trade",MAX(0,N207)*0.01,IF(L207*0.00005&gt;1,L207*0.00005,0))))</f>
        <v/>
      </c>
      <c r="L207" s="11">
        <f>IF(OR(A207="",E207="",G207="",H207=""),"",E207*H207*IF(F207="",1,F207))</f>
        <v/>
      </c>
      <c r="M207" s="11">
        <f>IF(OR(A207="",E207="",G207="",H207=""),"",(H207-G207)*E207*IF(F207="",1,F207))</f>
        <v/>
      </c>
      <c r="N207" s="11">
        <f>IF(OR(A207="",E207="",G207="",H207=""),"",M207-N(I207))</f>
        <v/>
      </c>
      <c r="O207" s="12">
        <f>IF(A207="","",YEAR(A207)*100+MONTH(A207))</f>
        <v/>
      </c>
      <c r="P207" s="7" t="n"/>
    </row>
    <row r="208">
      <c r="A208" s="6" t="n"/>
      <c r="B208" s="7" t="n"/>
      <c r="C208" s="7" t="n"/>
      <c r="D208" s="7" t="n"/>
      <c r="E208" s="7" t="n"/>
      <c r="F208" s="8" t="n"/>
      <c r="G208" s="9" t="n"/>
      <c r="H208" s="9" t="n"/>
      <c r="I208" s="10" t="n"/>
      <c r="J208" s="10" t="n"/>
      <c r="K208" s="11">
        <f>IF(OR(OR(A208="",E208="",G208="",H208=""),D208=""),"",IF(J208&lt;&gt;"",J208,IF(D208="Day trade",MAX(0,N208)*0.01,IF(L208*0.00005&gt;1,L208*0.00005,0))))</f>
        <v/>
      </c>
      <c r="L208" s="11">
        <f>IF(OR(A208="",E208="",G208="",H208=""),"",E208*H208*IF(F208="",1,F208))</f>
        <v/>
      </c>
      <c r="M208" s="11">
        <f>IF(OR(A208="",E208="",G208="",H208=""),"",(H208-G208)*E208*IF(F208="",1,F208))</f>
        <v/>
      </c>
      <c r="N208" s="11">
        <f>IF(OR(A208="",E208="",G208="",H208=""),"",M208-N(I208))</f>
        <v/>
      </c>
      <c r="O208" s="12">
        <f>IF(A208="","",YEAR(A208)*100+MONTH(A208))</f>
        <v/>
      </c>
      <c r="P208" s="7" t="n"/>
    </row>
    <row r="209">
      <c r="A209" s="6" t="n"/>
      <c r="B209" s="7" t="n"/>
      <c r="C209" s="7" t="n"/>
      <c r="D209" s="7" t="n"/>
      <c r="E209" s="7" t="n"/>
      <c r="F209" s="8" t="n"/>
      <c r="G209" s="9" t="n"/>
      <c r="H209" s="9" t="n"/>
      <c r="I209" s="10" t="n"/>
      <c r="J209" s="10" t="n"/>
      <c r="K209" s="11">
        <f>IF(OR(OR(A209="",E209="",G209="",H209=""),D209=""),"",IF(J209&lt;&gt;"",J209,IF(D209="Day trade",MAX(0,N209)*0.01,IF(L209*0.00005&gt;1,L209*0.00005,0))))</f>
        <v/>
      </c>
      <c r="L209" s="11">
        <f>IF(OR(A209="",E209="",G209="",H209=""),"",E209*H209*IF(F209="",1,F209))</f>
        <v/>
      </c>
      <c r="M209" s="11">
        <f>IF(OR(A209="",E209="",G209="",H209=""),"",(H209-G209)*E209*IF(F209="",1,F209))</f>
        <v/>
      </c>
      <c r="N209" s="11">
        <f>IF(OR(A209="",E209="",G209="",H209=""),"",M209-N(I209))</f>
        <v/>
      </c>
      <c r="O209" s="12">
        <f>IF(A209="","",YEAR(A209)*100+MONTH(A209))</f>
        <v/>
      </c>
      <c r="P209" s="7" t="n"/>
    </row>
    <row r="210">
      <c r="A210" s="6" t="n"/>
      <c r="B210" s="7" t="n"/>
      <c r="C210" s="7" t="n"/>
      <c r="D210" s="7" t="n"/>
      <c r="E210" s="7" t="n"/>
      <c r="F210" s="8" t="n"/>
      <c r="G210" s="9" t="n"/>
      <c r="H210" s="9" t="n"/>
      <c r="I210" s="10" t="n"/>
      <c r="J210" s="10" t="n"/>
      <c r="K210" s="11">
        <f>IF(OR(OR(A210="",E210="",G210="",H210=""),D210=""),"",IF(J210&lt;&gt;"",J210,IF(D210="Day trade",MAX(0,N210)*0.01,IF(L210*0.00005&gt;1,L210*0.00005,0))))</f>
        <v/>
      </c>
      <c r="L210" s="11">
        <f>IF(OR(A210="",E210="",G210="",H210=""),"",E210*H210*IF(F210="",1,F210))</f>
        <v/>
      </c>
      <c r="M210" s="11">
        <f>IF(OR(A210="",E210="",G210="",H210=""),"",(H210-G210)*E210*IF(F210="",1,F210))</f>
        <v/>
      </c>
      <c r="N210" s="11">
        <f>IF(OR(A210="",E210="",G210="",H210=""),"",M210-N(I210))</f>
        <v/>
      </c>
      <c r="O210" s="12">
        <f>IF(A210="","",YEAR(A210)*100+MONTH(A210))</f>
        <v/>
      </c>
      <c r="P210" s="7" t="n"/>
    </row>
    <row r="211">
      <c r="A211" s="6" t="n"/>
      <c r="B211" s="7" t="n"/>
      <c r="C211" s="7" t="n"/>
      <c r="D211" s="7" t="n"/>
      <c r="E211" s="7" t="n"/>
      <c r="F211" s="8" t="n"/>
      <c r="G211" s="9" t="n"/>
      <c r="H211" s="9" t="n"/>
      <c r="I211" s="10" t="n"/>
      <c r="J211" s="10" t="n"/>
      <c r="K211" s="11">
        <f>IF(OR(OR(A211="",E211="",G211="",H211=""),D211=""),"",IF(J211&lt;&gt;"",J211,IF(D211="Day trade",MAX(0,N211)*0.01,IF(L211*0.00005&gt;1,L211*0.00005,0))))</f>
        <v/>
      </c>
      <c r="L211" s="11">
        <f>IF(OR(A211="",E211="",G211="",H211=""),"",E211*H211*IF(F211="",1,F211))</f>
        <v/>
      </c>
      <c r="M211" s="11">
        <f>IF(OR(A211="",E211="",G211="",H211=""),"",(H211-G211)*E211*IF(F211="",1,F211))</f>
        <v/>
      </c>
      <c r="N211" s="11">
        <f>IF(OR(A211="",E211="",G211="",H211=""),"",M211-N(I211))</f>
        <v/>
      </c>
      <c r="O211" s="12">
        <f>IF(A211="","",YEAR(A211)*100+MONTH(A211))</f>
        <v/>
      </c>
      <c r="P211" s="7" t="n"/>
    </row>
    <row r="212">
      <c r="A212" s="6" t="n"/>
      <c r="B212" s="7" t="n"/>
      <c r="C212" s="7" t="n"/>
      <c r="D212" s="7" t="n"/>
      <c r="E212" s="7" t="n"/>
      <c r="F212" s="8" t="n"/>
      <c r="G212" s="9" t="n"/>
      <c r="H212" s="9" t="n"/>
      <c r="I212" s="10" t="n"/>
      <c r="J212" s="10" t="n"/>
      <c r="K212" s="11">
        <f>IF(OR(OR(A212="",E212="",G212="",H212=""),D212=""),"",IF(J212&lt;&gt;"",J212,IF(D212="Day trade",MAX(0,N212)*0.01,IF(L212*0.00005&gt;1,L212*0.00005,0))))</f>
        <v/>
      </c>
      <c r="L212" s="11">
        <f>IF(OR(A212="",E212="",G212="",H212=""),"",E212*H212*IF(F212="",1,F212))</f>
        <v/>
      </c>
      <c r="M212" s="11">
        <f>IF(OR(A212="",E212="",G212="",H212=""),"",(H212-G212)*E212*IF(F212="",1,F212))</f>
        <v/>
      </c>
      <c r="N212" s="11">
        <f>IF(OR(A212="",E212="",G212="",H212=""),"",M212-N(I212))</f>
        <v/>
      </c>
      <c r="O212" s="12">
        <f>IF(A212="","",YEAR(A212)*100+MONTH(A212))</f>
        <v/>
      </c>
      <c r="P212" s="7" t="n"/>
    </row>
    <row r="213">
      <c r="A213" s="6" t="n"/>
      <c r="B213" s="7" t="n"/>
      <c r="C213" s="7" t="n"/>
      <c r="D213" s="7" t="n"/>
      <c r="E213" s="7" t="n"/>
      <c r="F213" s="8" t="n"/>
      <c r="G213" s="9" t="n"/>
      <c r="H213" s="9" t="n"/>
      <c r="I213" s="10" t="n"/>
      <c r="J213" s="10" t="n"/>
      <c r="K213" s="11">
        <f>IF(OR(OR(A213="",E213="",G213="",H213=""),D213=""),"",IF(J213&lt;&gt;"",J213,IF(D213="Day trade",MAX(0,N213)*0.01,IF(L213*0.00005&gt;1,L213*0.00005,0))))</f>
        <v/>
      </c>
      <c r="L213" s="11">
        <f>IF(OR(A213="",E213="",G213="",H213=""),"",E213*H213*IF(F213="",1,F213))</f>
        <v/>
      </c>
      <c r="M213" s="11">
        <f>IF(OR(A213="",E213="",G213="",H213=""),"",(H213-G213)*E213*IF(F213="",1,F213))</f>
        <v/>
      </c>
      <c r="N213" s="11">
        <f>IF(OR(A213="",E213="",G213="",H213=""),"",M213-N(I213))</f>
        <v/>
      </c>
      <c r="O213" s="12">
        <f>IF(A213="","",YEAR(A213)*100+MONTH(A213))</f>
        <v/>
      </c>
      <c r="P213" s="7" t="n"/>
    </row>
    <row r="214">
      <c r="A214" s="6" t="n"/>
      <c r="B214" s="7" t="n"/>
      <c r="C214" s="7" t="n"/>
      <c r="D214" s="7" t="n"/>
      <c r="E214" s="7" t="n"/>
      <c r="F214" s="8" t="n"/>
      <c r="G214" s="9" t="n"/>
      <c r="H214" s="9" t="n"/>
      <c r="I214" s="10" t="n"/>
      <c r="J214" s="10" t="n"/>
      <c r="K214" s="11">
        <f>IF(OR(OR(A214="",E214="",G214="",H214=""),D214=""),"",IF(J214&lt;&gt;"",J214,IF(D214="Day trade",MAX(0,N214)*0.01,IF(L214*0.00005&gt;1,L214*0.00005,0))))</f>
        <v/>
      </c>
      <c r="L214" s="11">
        <f>IF(OR(A214="",E214="",G214="",H214=""),"",E214*H214*IF(F214="",1,F214))</f>
        <v/>
      </c>
      <c r="M214" s="11">
        <f>IF(OR(A214="",E214="",G214="",H214=""),"",(H214-G214)*E214*IF(F214="",1,F214))</f>
        <v/>
      </c>
      <c r="N214" s="11">
        <f>IF(OR(A214="",E214="",G214="",H214=""),"",M214-N(I214))</f>
        <v/>
      </c>
      <c r="O214" s="12">
        <f>IF(A214="","",YEAR(A214)*100+MONTH(A214))</f>
        <v/>
      </c>
      <c r="P214" s="7" t="n"/>
    </row>
    <row r="215">
      <c r="A215" s="6" t="n"/>
      <c r="B215" s="7" t="n"/>
      <c r="C215" s="7" t="n"/>
      <c r="D215" s="7" t="n"/>
      <c r="E215" s="7" t="n"/>
      <c r="F215" s="8" t="n"/>
      <c r="G215" s="9" t="n"/>
      <c r="H215" s="9" t="n"/>
      <c r="I215" s="10" t="n"/>
      <c r="J215" s="10" t="n"/>
      <c r="K215" s="11">
        <f>IF(OR(OR(A215="",E215="",G215="",H215=""),D215=""),"",IF(J215&lt;&gt;"",J215,IF(D215="Day trade",MAX(0,N215)*0.01,IF(L215*0.00005&gt;1,L215*0.00005,0))))</f>
        <v/>
      </c>
      <c r="L215" s="11">
        <f>IF(OR(A215="",E215="",G215="",H215=""),"",E215*H215*IF(F215="",1,F215))</f>
        <v/>
      </c>
      <c r="M215" s="11">
        <f>IF(OR(A215="",E215="",G215="",H215=""),"",(H215-G215)*E215*IF(F215="",1,F215))</f>
        <v/>
      </c>
      <c r="N215" s="11">
        <f>IF(OR(A215="",E215="",G215="",H215=""),"",M215-N(I215))</f>
        <v/>
      </c>
      <c r="O215" s="12">
        <f>IF(A215="","",YEAR(A215)*100+MONTH(A215))</f>
        <v/>
      </c>
      <c r="P215" s="7" t="n"/>
    </row>
    <row r="216">
      <c r="A216" s="6" t="n"/>
      <c r="B216" s="7" t="n"/>
      <c r="C216" s="7" t="n"/>
      <c r="D216" s="7" t="n"/>
      <c r="E216" s="7" t="n"/>
      <c r="F216" s="8" t="n"/>
      <c r="G216" s="9" t="n"/>
      <c r="H216" s="9" t="n"/>
      <c r="I216" s="10" t="n"/>
      <c r="J216" s="10" t="n"/>
      <c r="K216" s="11">
        <f>IF(OR(OR(A216="",E216="",G216="",H216=""),D216=""),"",IF(J216&lt;&gt;"",J216,IF(D216="Day trade",MAX(0,N216)*0.01,IF(L216*0.00005&gt;1,L216*0.00005,0))))</f>
        <v/>
      </c>
      <c r="L216" s="11">
        <f>IF(OR(A216="",E216="",G216="",H216=""),"",E216*H216*IF(F216="",1,F216))</f>
        <v/>
      </c>
      <c r="M216" s="11">
        <f>IF(OR(A216="",E216="",G216="",H216=""),"",(H216-G216)*E216*IF(F216="",1,F216))</f>
        <v/>
      </c>
      <c r="N216" s="11">
        <f>IF(OR(A216="",E216="",G216="",H216=""),"",M216-N(I216))</f>
        <v/>
      </c>
      <c r="O216" s="12">
        <f>IF(A216="","",YEAR(A216)*100+MONTH(A216))</f>
        <v/>
      </c>
      <c r="P216" s="7" t="n"/>
    </row>
    <row r="217">
      <c r="A217" s="6" t="n"/>
      <c r="B217" s="7" t="n"/>
      <c r="C217" s="7" t="n"/>
      <c r="D217" s="7" t="n"/>
      <c r="E217" s="7" t="n"/>
      <c r="F217" s="8" t="n"/>
      <c r="G217" s="9" t="n"/>
      <c r="H217" s="9" t="n"/>
      <c r="I217" s="10" t="n"/>
      <c r="J217" s="10" t="n"/>
      <c r="K217" s="11">
        <f>IF(OR(OR(A217="",E217="",G217="",H217=""),D217=""),"",IF(J217&lt;&gt;"",J217,IF(D217="Day trade",MAX(0,N217)*0.01,IF(L217*0.00005&gt;1,L217*0.00005,0))))</f>
        <v/>
      </c>
      <c r="L217" s="11">
        <f>IF(OR(A217="",E217="",G217="",H217=""),"",E217*H217*IF(F217="",1,F217))</f>
        <v/>
      </c>
      <c r="M217" s="11">
        <f>IF(OR(A217="",E217="",G217="",H217=""),"",(H217-G217)*E217*IF(F217="",1,F217))</f>
        <v/>
      </c>
      <c r="N217" s="11">
        <f>IF(OR(A217="",E217="",G217="",H217=""),"",M217-N(I217))</f>
        <v/>
      </c>
      <c r="O217" s="12">
        <f>IF(A217="","",YEAR(A217)*100+MONTH(A217))</f>
        <v/>
      </c>
      <c r="P217" s="7" t="n"/>
    </row>
    <row r="218">
      <c r="A218" s="6" t="n"/>
      <c r="B218" s="7" t="n"/>
      <c r="C218" s="7" t="n"/>
      <c r="D218" s="7" t="n"/>
      <c r="E218" s="7" t="n"/>
      <c r="F218" s="8" t="n"/>
      <c r="G218" s="9" t="n"/>
      <c r="H218" s="9" t="n"/>
      <c r="I218" s="10" t="n"/>
      <c r="J218" s="10" t="n"/>
      <c r="K218" s="11">
        <f>IF(OR(OR(A218="",E218="",G218="",H218=""),D218=""),"",IF(J218&lt;&gt;"",J218,IF(D218="Day trade",MAX(0,N218)*0.01,IF(L218*0.00005&gt;1,L218*0.00005,0))))</f>
        <v/>
      </c>
      <c r="L218" s="11">
        <f>IF(OR(A218="",E218="",G218="",H218=""),"",E218*H218*IF(F218="",1,F218))</f>
        <v/>
      </c>
      <c r="M218" s="11">
        <f>IF(OR(A218="",E218="",G218="",H218=""),"",(H218-G218)*E218*IF(F218="",1,F218))</f>
        <v/>
      </c>
      <c r="N218" s="11">
        <f>IF(OR(A218="",E218="",G218="",H218=""),"",M218-N(I218))</f>
        <v/>
      </c>
      <c r="O218" s="12">
        <f>IF(A218="","",YEAR(A218)*100+MONTH(A218))</f>
        <v/>
      </c>
      <c r="P218" s="7" t="n"/>
    </row>
    <row r="219">
      <c r="A219" s="6" t="n"/>
      <c r="B219" s="7" t="n"/>
      <c r="C219" s="7" t="n"/>
      <c r="D219" s="7" t="n"/>
      <c r="E219" s="7" t="n"/>
      <c r="F219" s="8" t="n"/>
      <c r="G219" s="9" t="n"/>
      <c r="H219" s="9" t="n"/>
      <c r="I219" s="10" t="n"/>
      <c r="J219" s="10" t="n"/>
      <c r="K219" s="11">
        <f>IF(OR(OR(A219="",E219="",G219="",H219=""),D219=""),"",IF(J219&lt;&gt;"",J219,IF(D219="Day trade",MAX(0,N219)*0.01,IF(L219*0.00005&gt;1,L219*0.00005,0))))</f>
        <v/>
      </c>
      <c r="L219" s="11">
        <f>IF(OR(A219="",E219="",G219="",H219=""),"",E219*H219*IF(F219="",1,F219))</f>
        <v/>
      </c>
      <c r="M219" s="11">
        <f>IF(OR(A219="",E219="",G219="",H219=""),"",(H219-G219)*E219*IF(F219="",1,F219))</f>
        <v/>
      </c>
      <c r="N219" s="11">
        <f>IF(OR(A219="",E219="",G219="",H219=""),"",M219-N(I219))</f>
        <v/>
      </c>
      <c r="O219" s="12">
        <f>IF(A219="","",YEAR(A219)*100+MONTH(A219))</f>
        <v/>
      </c>
      <c r="P219" s="7" t="n"/>
    </row>
    <row r="220">
      <c r="A220" s="6" t="n"/>
      <c r="B220" s="7" t="n"/>
      <c r="C220" s="7" t="n"/>
      <c r="D220" s="7" t="n"/>
      <c r="E220" s="7" t="n"/>
      <c r="F220" s="8" t="n"/>
      <c r="G220" s="9" t="n"/>
      <c r="H220" s="9" t="n"/>
      <c r="I220" s="10" t="n"/>
      <c r="J220" s="10" t="n"/>
      <c r="K220" s="11">
        <f>IF(OR(OR(A220="",E220="",G220="",H220=""),D220=""),"",IF(J220&lt;&gt;"",J220,IF(D220="Day trade",MAX(0,N220)*0.01,IF(L220*0.00005&gt;1,L220*0.00005,0))))</f>
        <v/>
      </c>
      <c r="L220" s="11">
        <f>IF(OR(A220="",E220="",G220="",H220=""),"",E220*H220*IF(F220="",1,F220))</f>
        <v/>
      </c>
      <c r="M220" s="11">
        <f>IF(OR(A220="",E220="",G220="",H220=""),"",(H220-G220)*E220*IF(F220="",1,F220))</f>
        <v/>
      </c>
      <c r="N220" s="11">
        <f>IF(OR(A220="",E220="",G220="",H220=""),"",M220-N(I220))</f>
        <v/>
      </c>
      <c r="O220" s="12">
        <f>IF(A220="","",YEAR(A220)*100+MONTH(A220))</f>
        <v/>
      </c>
      <c r="P220" s="7" t="n"/>
    </row>
    <row r="221">
      <c r="A221" s="6" t="n"/>
      <c r="B221" s="7" t="n"/>
      <c r="C221" s="7" t="n"/>
      <c r="D221" s="7" t="n"/>
      <c r="E221" s="7" t="n"/>
      <c r="F221" s="8" t="n"/>
      <c r="G221" s="9" t="n"/>
      <c r="H221" s="9" t="n"/>
      <c r="I221" s="10" t="n"/>
      <c r="J221" s="10" t="n"/>
      <c r="K221" s="11">
        <f>IF(OR(OR(A221="",E221="",G221="",H221=""),D221=""),"",IF(J221&lt;&gt;"",J221,IF(D221="Day trade",MAX(0,N221)*0.01,IF(L221*0.00005&gt;1,L221*0.00005,0))))</f>
        <v/>
      </c>
      <c r="L221" s="11">
        <f>IF(OR(A221="",E221="",G221="",H221=""),"",E221*H221*IF(F221="",1,F221))</f>
        <v/>
      </c>
      <c r="M221" s="11">
        <f>IF(OR(A221="",E221="",G221="",H221=""),"",(H221-G221)*E221*IF(F221="",1,F221))</f>
        <v/>
      </c>
      <c r="N221" s="11">
        <f>IF(OR(A221="",E221="",G221="",H221=""),"",M221-N(I221))</f>
        <v/>
      </c>
      <c r="O221" s="12">
        <f>IF(A221="","",YEAR(A221)*100+MONTH(A221))</f>
        <v/>
      </c>
      <c r="P221" s="7" t="n"/>
    </row>
    <row r="222">
      <c r="A222" s="6" t="n"/>
      <c r="B222" s="7" t="n"/>
      <c r="C222" s="7" t="n"/>
      <c r="D222" s="7" t="n"/>
      <c r="E222" s="7" t="n"/>
      <c r="F222" s="8" t="n"/>
      <c r="G222" s="9" t="n"/>
      <c r="H222" s="9" t="n"/>
      <c r="I222" s="10" t="n"/>
      <c r="J222" s="10" t="n"/>
      <c r="K222" s="11">
        <f>IF(OR(OR(A222="",E222="",G222="",H222=""),D222=""),"",IF(J222&lt;&gt;"",J222,IF(D222="Day trade",MAX(0,N222)*0.01,IF(L222*0.00005&gt;1,L222*0.00005,0))))</f>
        <v/>
      </c>
      <c r="L222" s="11">
        <f>IF(OR(A222="",E222="",G222="",H222=""),"",E222*H222*IF(F222="",1,F222))</f>
        <v/>
      </c>
      <c r="M222" s="11">
        <f>IF(OR(A222="",E222="",G222="",H222=""),"",(H222-G222)*E222*IF(F222="",1,F222))</f>
        <v/>
      </c>
      <c r="N222" s="11">
        <f>IF(OR(A222="",E222="",G222="",H222=""),"",M222-N(I222))</f>
        <v/>
      </c>
      <c r="O222" s="12">
        <f>IF(A222="","",YEAR(A222)*100+MONTH(A222))</f>
        <v/>
      </c>
      <c r="P222" s="7" t="n"/>
    </row>
    <row r="223">
      <c r="A223" s="6" t="n"/>
      <c r="B223" s="7" t="n"/>
      <c r="C223" s="7" t="n"/>
      <c r="D223" s="7" t="n"/>
      <c r="E223" s="7" t="n"/>
      <c r="F223" s="8" t="n"/>
      <c r="G223" s="9" t="n"/>
      <c r="H223" s="9" t="n"/>
      <c r="I223" s="10" t="n"/>
      <c r="J223" s="10" t="n"/>
      <c r="K223" s="11">
        <f>IF(OR(OR(A223="",E223="",G223="",H223=""),D223=""),"",IF(J223&lt;&gt;"",J223,IF(D223="Day trade",MAX(0,N223)*0.01,IF(L223*0.00005&gt;1,L223*0.00005,0))))</f>
        <v/>
      </c>
      <c r="L223" s="11">
        <f>IF(OR(A223="",E223="",G223="",H223=""),"",E223*H223*IF(F223="",1,F223))</f>
        <v/>
      </c>
      <c r="M223" s="11">
        <f>IF(OR(A223="",E223="",G223="",H223=""),"",(H223-G223)*E223*IF(F223="",1,F223))</f>
        <v/>
      </c>
      <c r="N223" s="11">
        <f>IF(OR(A223="",E223="",G223="",H223=""),"",M223-N(I223))</f>
        <v/>
      </c>
      <c r="O223" s="12">
        <f>IF(A223="","",YEAR(A223)*100+MONTH(A223))</f>
        <v/>
      </c>
      <c r="P223" s="7" t="n"/>
    </row>
    <row r="224">
      <c r="A224" s="6" t="n"/>
      <c r="B224" s="7" t="n"/>
      <c r="C224" s="7" t="n"/>
      <c r="D224" s="7" t="n"/>
      <c r="E224" s="7" t="n"/>
      <c r="F224" s="8" t="n"/>
      <c r="G224" s="9" t="n"/>
      <c r="H224" s="9" t="n"/>
      <c r="I224" s="10" t="n"/>
      <c r="J224" s="10" t="n"/>
      <c r="K224" s="11">
        <f>IF(OR(OR(A224="",E224="",G224="",H224=""),D224=""),"",IF(J224&lt;&gt;"",J224,IF(D224="Day trade",MAX(0,N224)*0.01,IF(L224*0.00005&gt;1,L224*0.00005,0))))</f>
        <v/>
      </c>
      <c r="L224" s="11">
        <f>IF(OR(A224="",E224="",G224="",H224=""),"",E224*H224*IF(F224="",1,F224))</f>
        <v/>
      </c>
      <c r="M224" s="11">
        <f>IF(OR(A224="",E224="",G224="",H224=""),"",(H224-G224)*E224*IF(F224="",1,F224))</f>
        <v/>
      </c>
      <c r="N224" s="11">
        <f>IF(OR(A224="",E224="",G224="",H224=""),"",M224-N(I224))</f>
        <v/>
      </c>
      <c r="O224" s="12">
        <f>IF(A224="","",YEAR(A224)*100+MONTH(A224))</f>
        <v/>
      </c>
      <c r="P224" s="7" t="n"/>
    </row>
    <row r="225">
      <c r="A225" s="6" t="n"/>
      <c r="B225" s="7" t="n"/>
      <c r="C225" s="7" t="n"/>
      <c r="D225" s="7" t="n"/>
      <c r="E225" s="7" t="n"/>
      <c r="F225" s="8" t="n"/>
      <c r="G225" s="9" t="n"/>
      <c r="H225" s="9" t="n"/>
      <c r="I225" s="10" t="n"/>
      <c r="J225" s="10" t="n"/>
      <c r="K225" s="11">
        <f>IF(OR(OR(A225="",E225="",G225="",H225=""),D225=""),"",IF(J225&lt;&gt;"",J225,IF(D225="Day trade",MAX(0,N225)*0.01,IF(L225*0.00005&gt;1,L225*0.00005,0))))</f>
        <v/>
      </c>
      <c r="L225" s="11">
        <f>IF(OR(A225="",E225="",G225="",H225=""),"",E225*H225*IF(F225="",1,F225))</f>
        <v/>
      </c>
      <c r="M225" s="11">
        <f>IF(OR(A225="",E225="",G225="",H225=""),"",(H225-G225)*E225*IF(F225="",1,F225))</f>
        <v/>
      </c>
      <c r="N225" s="11">
        <f>IF(OR(A225="",E225="",G225="",H225=""),"",M225-N(I225))</f>
        <v/>
      </c>
      <c r="O225" s="12">
        <f>IF(A225="","",YEAR(A225)*100+MONTH(A225))</f>
        <v/>
      </c>
      <c r="P225" s="7" t="n"/>
    </row>
    <row r="226">
      <c r="A226" s="6" t="n"/>
      <c r="B226" s="7" t="n"/>
      <c r="C226" s="7" t="n"/>
      <c r="D226" s="7" t="n"/>
      <c r="E226" s="7" t="n"/>
      <c r="F226" s="8" t="n"/>
      <c r="G226" s="9" t="n"/>
      <c r="H226" s="9" t="n"/>
      <c r="I226" s="10" t="n"/>
      <c r="J226" s="10" t="n"/>
      <c r="K226" s="11">
        <f>IF(OR(OR(A226="",E226="",G226="",H226=""),D226=""),"",IF(J226&lt;&gt;"",J226,IF(D226="Day trade",MAX(0,N226)*0.01,IF(L226*0.00005&gt;1,L226*0.00005,0))))</f>
        <v/>
      </c>
      <c r="L226" s="11">
        <f>IF(OR(A226="",E226="",G226="",H226=""),"",E226*H226*IF(F226="",1,F226))</f>
        <v/>
      </c>
      <c r="M226" s="11">
        <f>IF(OR(A226="",E226="",G226="",H226=""),"",(H226-G226)*E226*IF(F226="",1,F226))</f>
        <v/>
      </c>
      <c r="N226" s="11">
        <f>IF(OR(A226="",E226="",G226="",H226=""),"",M226-N(I226))</f>
        <v/>
      </c>
      <c r="O226" s="12">
        <f>IF(A226="","",YEAR(A226)*100+MONTH(A226))</f>
        <v/>
      </c>
      <c r="P226" s="7" t="n"/>
    </row>
    <row r="227">
      <c r="A227" s="6" t="n"/>
      <c r="B227" s="7" t="n"/>
      <c r="C227" s="7" t="n"/>
      <c r="D227" s="7" t="n"/>
      <c r="E227" s="7" t="n"/>
      <c r="F227" s="8" t="n"/>
      <c r="G227" s="9" t="n"/>
      <c r="H227" s="9" t="n"/>
      <c r="I227" s="10" t="n"/>
      <c r="J227" s="10" t="n"/>
      <c r="K227" s="11">
        <f>IF(OR(OR(A227="",E227="",G227="",H227=""),D227=""),"",IF(J227&lt;&gt;"",J227,IF(D227="Day trade",MAX(0,N227)*0.01,IF(L227*0.00005&gt;1,L227*0.00005,0))))</f>
        <v/>
      </c>
      <c r="L227" s="11">
        <f>IF(OR(A227="",E227="",G227="",H227=""),"",E227*H227*IF(F227="",1,F227))</f>
        <v/>
      </c>
      <c r="M227" s="11">
        <f>IF(OR(A227="",E227="",G227="",H227=""),"",(H227-G227)*E227*IF(F227="",1,F227))</f>
        <v/>
      </c>
      <c r="N227" s="11">
        <f>IF(OR(A227="",E227="",G227="",H227=""),"",M227-N(I227))</f>
        <v/>
      </c>
      <c r="O227" s="12">
        <f>IF(A227="","",YEAR(A227)*100+MONTH(A227))</f>
        <v/>
      </c>
      <c r="P227" s="7" t="n"/>
    </row>
    <row r="228">
      <c r="A228" s="6" t="n"/>
      <c r="B228" s="7" t="n"/>
      <c r="C228" s="7" t="n"/>
      <c r="D228" s="7" t="n"/>
      <c r="E228" s="7" t="n"/>
      <c r="F228" s="8" t="n"/>
      <c r="G228" s="9" t="n"/>
      <c r="H228" s="9" t="n"/>
      <c r="I228" s="10" t="n"/>
      <c r="J228" s="10" t="n"/>
      <c r="K228" s="11">
        <f>IF(OR(OR(A228="",E228="",G228="",H228=""),D228=""),"",IF(J228&lt;&gt;"",J228,IF(D228="Day trade",MAX(0,N228)*0.01,IF(L228*0.00005&gt;1,L228*0.00005,0))))</f>
        <v/>
      </c>
      <c r="L228" s="11">
        <f>IF(OR(A228="",E228="",G228="",H228=""),"",E228*H228*IF(F228="",1,F228))</f>
        <v/>
      </c>
      <c r="M228" s="11">
        <f>IF(OR(A228="",E228="",G228="",H228=""),"",(H228-G228)*E228*IF(F228="",1,F228))</f>
        <v/>
      </c>
      <c r="N228" s="11">
        <f>IF(OR(A228="",E228="",G228="",H228=""),"",M228-N(I228))</f>
        <v/>
      </c>
      <c r="O228" s="12">
        <f>IF(A228="","",YEAR(A228)*100+MONTH(A228))</f>
        <v/>
      </c>
      <c r="P228" s="7" t="n"/>
    </row>
    <row r="229">
      <c r="A229" s="6" t="n"/>
      <c r="B229" s="7" t="n"/>
      <c r="C229" s="7" t="n"/>
      <c r="D229" s="7" t="n"/>
      <c r="E229" s="7" t="n"/>
      <c r="F229" s="8" t="n"/>
      <c r="G229" s="9" t="n"/>
      <c r="H229" s="9" t="n"/>
      <c r="I229" s="10" t="n"/>
      <c r="J229" s="10" t="n"/>
      <c r="K229" s="11">
        <f>IF(OR(OR(A229="",E229="",G229="",H229=""),D229=""),"",IF(J229&lt;&gt;"",J229,IF(D229="Day trade",MAX(0,N229)*0.01,IF(L229*0.00005&gt;1,L229*0.00005,0))))</f>
        <v/>
      </c>
      <c r="L229" s="11">
        <f>IF(OR(A229="",E229="",G229="",H229=""),"",E229*H229*IF(F229="",1,F229))</f>
        <v/>
      </c>
      <c r="M229" s="11">
        <f>IF(OR(A229="",E229="",G229="",H229=""),"",(H229-G229)*E229*IF(F229="",1,F229))</f>
        <v/>
      </c>
      <c r="N229" s="11">
        <f>IF(OR(A229="",E229="",G229="",H229=""),"",M229-N(I229))</f>
        <v/>
      </c>
      <c r="O229" s="12">
        <f>IF(A229="","",YEAR(A229)*100+MONTH(A229))</f>
        <v/>
      </c>
      <c r="P229" s="7" t="n"/>
    </row>
    <row r="230">
      <c r="A230" s="6" t="n"/>
      <c r="B230" s="7" t="n"/>
      <c r="C230" s="7" t="n"/>
      <c r="D230" s="7" t="n"/>
      <c r="E230" s="7" t="n"/>
      <c r="F230" s="8" t="n"/>
      <c r="G230" s="9" t="n"/>
      <c r="H230" s="9" t="n"/>
      <c r="I230" s="10" t="n"/>
      <c r="J230" s="10" t="n"/>
      <c r="K230" s="11">
        <f>IF(OR(OR(A230="",E230="",G230="",H230=""),D230=""),"",IF(J230&lt;&gt;"",J230,IF(D230="Day trade",MAX(0,N230)*0.01,IF(L230*0.00005&gt;1,L230*0.00005,0))))</f>
        <v/>
      </c>
      <c r="L230" s="11">
        <f>IF(OR(A230="",E230="",G230="",H230=""),"",E230*H230*IF(F230="",1,F230))</f>
        <v/>
      </c>
      <c r="M230" s="11">
        <f>IF(OR(A230="",E230="",G230="",H230=""),"",(H230-G230)*E230*IF(F230="",1,F230))</f>
        <v/>
      </c>
      <c r="N230" s="11">
        <f>IF(OR(A230="",E230="",G230="",H230=""),"",M230-N(I230))</f>
        <v/>
      </c>
      <c r="O230" s="12">
        <f>IF(A230="","",YEAR(A230)*100+MONTH(A230))</f>
        <v/>
      </c>
      <c r="P230" s="7" t="n"/>
    </row>
    <row r="231">
      <c r="A231" s="6" t="n"/>
      <c r="B231" s="7" t="n"/>
      <c r="C231" s="7" t="n"/>
      <c r="D231" s="7" t="n"/>
      <c r="E231" s="7" t="n"/>
      <c r="F231" s="8" t="n"/>
      <c r="G231" s="9" t="n"/>
      <c r="H231" s="9" t="n"/>
      <c r="I231" s="10" t="n"/>
      <c r="J231" s="10" t="n"/>
      <c r="K231" s="11">
        <f>IF(OR(OR(A231="",E231="",G231="",H231=""),D231=""),"",IF(J231&lt;&gt;"",J231,IF(D231="Day trade",MAX(0,N231)*0.01,IF(L231*0.00005&gt;1,L231*0.00005,0))))</f>
        <v/>
      </c>
      <c r="L231" s="11">
        <f>IF(OR(A231="",E231="",G231="",H231=""),"",E231*H231*IF(F231="",1,F231))</f>
        <v/>
      </c>
      <c r="M231" s="11">
        <f>IF(OR(A231="",E231="",G231="",H231=""),"",(H231-G231)*E231*IF(F231="",1,F231))</f>
        <v/>
      </c>
      <c r="N231" s="11">
        <f>IF(OR(A231="",E231="",G231="",H231=""),"",M231-N(I231))</f>
        <v/>
      </c>
      <c r="O231" s="12">
        <f>IF(A231="","",YEAR(A231)*100+MONTH(A231))</f>
        <v/>
      </c>
      <c r="P231" s="7" t="n"/>
    </row>
    <row r="232">
      <c r="A232" s="6" t="n"/>
      <c r="B232" s="7" t="n"/>
      <c r="C232" s="7" t="n"/>
      <c r="D232" s="7" t="n"/>
      <c r="E232" s="7" t="n"/>
      <c r="F232" s="8" t="n"/>
      <c r="G232" s="9" t="n"/>
      <c r="H232" s="9" t="n"/>
      <c r="I232" s="10" t="n"/>
      <c r="J232" s="10" t="n"/>
      <c r="K232" s="11">
        <f>IF(OR(OR(A232="",E232="",G232="",H232=""),D232=""),"",IF(J232&lt;&gt;"",J232,IF(D232="Day trade",MAX(0,N232)*0.01,IF(L232*0.00005&gt;1,L232*0.00005,0))))</f>
        <v/>
      </c>
      <c r="L232" s="11">
        <f>IF(OR(A232="",E232="",G232="",H232=""),"",E232*H232*IF(F232="",1,F232))</f>
        <v/>
      </c>
      <c r="M232" s="11">
        <f>IF(OR(A232="",E232="",G232="",H232=""),"",(H232-G232)*E232*IF(F232="",1,F232))</f>
        <v/>
      </c>
      <c r="N232" s="11">
        <f>IF(OR(A232="",E232="",G232="",H232=""),"",M232-N(I232))</f>
        <v/>
      </c>
      <c r="O232" s="12">
        <f>IF(A232="","",YEAR(A232)*100+MONTH(A232))</f>
        <v/>
      </c>
      <c r="P232" s="7" t="n"/>
    </row>
    <row r="233">
      <c r="A233" s="6" t="n"/>
      <c r="B233" s="7" t="n"/>
      <c r="C233" s="7" t="n"/>
      <c r="D233" s="7" t="n"/>
      <c r="E233" s="7" t="n"/>
      <c r="F233" s="8" t="n"/>
      <c r="G233" s="9" t="n"/>
      <c r="H233" s="9" t="n"/>
      <c r="I233" s="10" t="n"/>
      <c r="J233" s="10" t="n"/>
      <c r="K233" s="11">
        <f>IF(OR(OR(A233="",E233="",G233="",H233=""),D233=""),"",IF(J233&lt;&gt;"",J233,IF(D233="Day trade",MAX(0,N233)*0.01,IF(L233*0.00005&gt;1,L233*0.00005,0))))</f>
        <v/>
      </c>
      <c r="L233" s="11">
        <f>IF(OR(A233="",E233="",G233="",H233=""),"",E233*H233*IF(F233="",1,F233))</f>
        <v/>
      </c>
      <c r="M233" s="11">
        <f>IF(OR(A233="",E233="",G233="",H233=""),"",(H233-G233)*E233*IF(F233="",1,F233))</f>
        <v/>
      </c>
      <c r="N233" s="11">
        <f>IF(OR(A233="",E233="",G233="",H233=""),"",M233-N(I233))</f>
        <v/>
      </c>
      <c r="O233" s="12">
        <f>IF(A233="","",YEAR(A233)*100+MONTH(A233))</f>
        <v/>
      </c>
      <c r="P233" s="7" t="n"/>
    </row>
    <row r="234">
      <c r="A234" s="6" t="n"/>
      <c r="B234" s="7" t="n"/>
      <c r="C234" s="7" t="n"/>
      <c r="D234" s="7" t="n"/>
      <c r="E234" s="7" t="n"/>
      <c r="F234" s="8" t="n"/>
      <c r="G234" s="9" t="n"/>
      <c r="H234" s="9" t="n"/>
      <c r="I234" s="10" t="n"/>
      <c r="J234" s="10" t="n"/>
      <c r="K234" s="11">
        <f>IF(OR(OR(A234="",E234="",G234="",H234=""),D234=""),"",IF(J234&lt;&gt;"",J234,IF(D234="Day trade",MAX(0,N234)*0.01,IF(L234*0.00005&gt;1,L234*0.00005,0))))</f>
        <v/>
      </c>
      <c r="L234" s="11">
        <f>IF(OR(A234="",E234="",G234="",H234=""),"",E234*H234*IF(F234="",1,F234))</f>
        <v/>
      </c>
      <c r="M234" s="11">
        <f>IF(OR(A234="",E234="",G234="",H234=""),"",(H234-G234)*E234*IF(F234="",1,F234))</f>
        <v/>
      </c>
      <c r="N234" s="11">
        <f>IF(OR(A234="",E234="",G234="",H234=""),"",M234-N(I234))</f>
        <v/>
      </c>
      <c r="O234" s="12">
        <f>IF(A234="","",YEAR(A234)*100+MONTH(A234))</f>
        <v/>
      </c>
      <c r="P234" s="7" t="n"/>
    </row>
    <row r="235">
      <c r="A235" s="6" t="n"/>
      <c r="B235" s="7" t="n"/>
      <c r="C235" s="7" t="n"/>
      <c r="D235" s="7" t="n"/>
      <c r="E235" s="7" t="n"/>
      <c r="F235" s="8" t="n"/>
      <c r="G235" s="9" t="n"/>
      <c r="H235" s="9" t="n"/>
      <c r="I235" s="10" t="n"/>
      <c r="J235" s="10" t="n"/>
      <c r="K235" s="11">
        <f>IF(OR(OR(A235="",E235="",G235="",H235=""),D235=""),"",IF(J235&lt;&gt;"",J235,IF(D235="Day trade",MAX(0,N235)*0.01,IF(L235*0.00005&gt;1,L235*0.00005,0))))</f>
        <v/>
      </c>
      <c r="L235" s="11">
        <f>IF(OR(A235="",E235="",G235="",H235=""),"",E235*H235*IF(F235="",1,F235))</f>
        <v/>
      </c>
      <c r="M235" s="11">
        <f>IF(OR(A235="",E235="",G235="",H235=""),"",(H235-G235)*E235*IF(F235="",1,F235))</f>
        <v/>
      </c>
      <c r="N235" s="11">
        <f>IF(OR(A235="",E235="",G235="",H235=""),"",M235-N(I235))</f>
        <v/>
      </c>
      <c r="O235" s="12">
        <f>IF(A235="","",YEAR(A235)*100+MONTH(A235))</f>
        <v/>
      </c>
      <c r="P235" s="7" t="n"/>
    </row>
    <row r="236">
      <c r="A236" s="6" t="n"/>
      <c r="B236" s="7" t="n"/>
      <c r="C236" s="7" t="n"/>
      <c r="D236" s="7" t="n"/>
      <c r="E236" s="7" t="n"/>
      <c r="F236" s="8" t="n"/>
      <c r="G236" s="9" t="n"/>
      <c r="H236" s="9" t="n"/>
      <c r="I236" s="10" t="n"/>
      <c r="J236" s="10" t="n"/>
      <c r="K236" s="11">
        <f>IF(OR(OR(A236="",E236="",G236="",H236=""),D236=""),"",IF(J236&lt;&gt;"",J236,IF(D236="Day trade",MAX(0,N236)*0.01,IF(L236*0.00005&gt;1,L236*0.00005,0))))</f>
        <v/>
      </c>
      <c r="L236" s="11">
        <f>IF(OR(A236="",E236="",G236="",H236=""),"",E236*H236*IF(F236="",1,F236))</f>
        <v/>
      </c>
      <c r="M236" s="11">
        <f>IF(OR(A236="",E236="",G236="",H236=""),"",(H236-G236)*E236*IF(F236="",1,F236))</f>
        <v/>
      </c>
      <c r="N236" s="11">
        <f>IF(OR(A236="",E236="",G236="",H236=""),"",M236-N(I236))</f>
        <v/>
      </c>
      <c r="O236" s="12">
        <f>IF(A236="","",YEAR(A236)*100+MONTH(A236))</f>
        <v/>
      </c>
      <c r="P236" s="7" t="n"/>
    </row>
    <row r="237">
      <c r="A237" s="6" t="n"/>
      <c r="B237" s="7" t="n"/>
      <c r="C237" s="7" t="n"/>
      <c r="D237" s="7" t="n"/>
      <c r="E237" s="7" t="n"/>
      <c r="F237" s="8" t="n"/>
      <c r="G237" s="9" t="n"/>
      <c r="H237" s="9" t="n"/>
      <c r="I237" s="10" t="n"/>
      <c r="J237" s="10" t="n"/>
      <c r="K237" s="11">
        <f>IF(OR(OR(A237="",E237="",G237="",H237=""),D237=""),"",IF(J237&lt;&gt;"",J237,IF(D237="Day trade",MAX(0,N237)*0.01,IF(L237*0.00005&gt;1,L237*0.00005,0))))</f>
        <v/>
      </c>
      <c r="L237" s="11">
        <f>IF(OR(A237="",E237="",G237="",H237=""),"",E237*H237*IF(F237="",1,F237))</f>
        <v/>
      </c>
      <c r="M237" s="11">
        <f>IF(OR(A237="",E237="",G237="",H237=""),"",(H237-G237)*E237*IF(F237="",1,F237))</f>
        <v/>
      </c>
      <c r="N237" s="11">
        <f>IF(OR(A237="",E237="",G237="",H237=""),"",M237-N(I237))</f>
        <v/>
      </c>
      <c r="O237" s="12">
        <f>IF(A237="","",YEAR(A237)*100+MONTH(A237))</f>
        <v/>
      </c>
      <c r="P237" s="7" t="n"/>
    </row>
    <row r="238">
      <c r="A238" s="6" t="n"/>
      <c r="B238" s="7" t="n"/>
      <c r="C238" s="7" t="n"/>
      <c r="D238" s="7" t="n"/>
      <c r="E238" s="7" t="n"/>
      <c r="F238" s="8" t="n"/>
      <c r="G238" s="9" t="n"/>
      <c r="H238" s="9" t="n"/>
      <c r="I238" s="10" t="n"/>
      <c r="J238" s="10" t="n"/>
      <c r="K238" s="11">
        <f>IF(OR(OR(A238="",E238="",G238="",H238=""),D238=""),"",IF(J238&lt;&gt;"",J238,IF(D238="Day trade",MAX(0,N238)*0.01,IF(L238*0.00005&gt;1,L238*0.00005,0))))</f>
        <v/>
      </c>
      <c r="L238" s="11">
        <f>IF(OR(A238="",E238="",G238="",H238=""),"",E238*H238*IF(F238="",1,F238))</f>
        <v/>
      </c>
      <c r="M238" s="11">
        <f>IF(OR(A238="",E238="",G238="",H238=""),"",(H238-G238)*E238*IF(F238="",1,F238))</f>
        <v/>
      </c>
      <c r="N238" s="11">
        <f>IF(OR(A238="",E238="",G238="",H238=""),"",M238-N(I238))</f>
        <v/>
      </c>
      <c r="O238" s="12">
        <f>IF(A238="","",YEAR(A238)*100+MONTH(A238))</f>
        <v/>
      </c>
      <c r="P238" s="7" t="n"/>
    </row>
    <row r="239">
      <c r="A239" s="6" t="n"/>
      <c r="B239" s="7" t="n"/>
      <c r="C239" s="7" t="n"/>
      <c r="D239" s="7" t="n"/>
      <c r="E239" s="7" t="n"/>
      <c r="F239" s="8" t="n"/>
      <c r="G239" s="9" t="n"/>
      <c r="H239" s="9" t="n"/>
      <c r="I239" s="10" t="n"/>
      <c r="J239" s="10" t="n"/>
      <c r="K239" s="11">
        <f>IF(OR(OR(A239="",E239="",G239="",H239=""),D239=""),"",IF(J239&lt;&gt;"",J239,IF(D239="Day trade",MAX(0,N239)*0.01,IF(L239*0.00005&gt;1,L239*0.00005,0))))</f>
        <v/>
      </c>
      <c r="L239" s="11">
        <f>IF(OR(A239="",E239="",G239="",H239=""),"",E239*H239*IF(F239="",1,F239))</f>
        <v/>
      </c>
      <c r="M239" s="11">
        <f>IF(OR(A239="",E239="",G239="",H239=""),"",(H239-G239)*E239*IF(F239="",1,F239))</f>
        <v/>
      </c>
      <c r="N239" s="11">
        <f>IF(OR(A239="",E239="",G239="",H239=""),"",M239-N(I239))</f>
        <v/>
      </c>
      <c r="O239" s="12">
        <f>IF(A239="","",YEAR(A239)*100+MONTH(A239))</f>
        <v/>
      </c>
      <c r="P239" s="7" t="n"/>
    </row>
    <row r="240">
      <c r="A240" s="6" t="n"/>
      <c r="B240" s="7" t="n"/>
      <c r="C240" s="7" t="n"/>
      <c r="D240" s="7" t="n"/>
      <c r="E240" s="7" t="n"/>
      <c r="F240" s="8" t="n"/>
      <c r="G240" s="9" t="n"/>
      <c r="H240" s="9" t="n"/>
      <c r="I240" s="10" t="n"/>
      <c r="J240" s="10" t="n"/>
      <c r="K240" s="11">
        <f>IF(OR(OR(A240="",E240="",G240="",H240=""),D240=""),"",IF(J240&lt;&gt;"",J240,IF(D240="Day trade",MAX(0,N240)*0.01,IF(L240*0.00005&gt;1,L240*0.00005,0))))</f>
        <v/>
      </c>
      <c r="L240" s="11">
        <f>IF(OR(A240="",E240="",G240="",H240=""),"",E240*H240*IF(F240="",1,F240))</f>
        <v/>
      </c>
      <c r="M240" s="11">
        <f>IF(OR(A240="",E240="",G240="",H240=""),"",(H240-G240)*E240*IF(F240="",1,F240))</f>
        <v/>
      </c>
      <c r="N240" s="11">
        <f>IF(OR(A240="",E240="",G240="",H240=""),"",M240-N(I240))</f>
        <v/>
      </c>
      <c r="O240" s="12">
        <f>IF(A240="","",YEAR(A240)*100+MONTH(A240))</f>
        <v/>
      </c>
      <c r="P240" s="7" t="n"/>
    </row>
    <row r="241">
      <c r="A241" s="6" t="n"/>
      <c r="B241" s="7" t="n"/>
      <c r="C241" s="7" t="n"/>
      <c r="D241" s="7" t="n"/>
      <c r="E241" s="7" t="n"/>
      <c r="F241" s="8" t="n"/>
      <c r="G241" s="9" t="n"/>
      <c r="H241" s="9" t="n"/>
      <c r="I241" s="10" t="n"/>
      <c r="J241" s="10" t="n"/>
      <c r="K241" s="11">
        <f>IF(OR(OR(A241="",E241="",G241="",H241=""),D241=""),"",IF(J241&lt;&gt;"",J241,IF(D241="Day trade",MAX(0,N241)*0.01,IF(L241*0.00005&gt;1,L241*0.00005,0))))</f>
        <v/>
      </c>
      <c r="L241" s="11">
        <f>IF(OR(A241="",E241="",G241="",H241=""),"",E241*H241*IF(F241="",1,F241))</f>
        <v/>
      </c>
      <c r="M241" s="11">
        <f>IF(OR(A241="",E241="",G241="",H241=""),"",(H241-G241)*E241*IF(F241="",1,F241))</f>
        <v/>
      </c>
      <c r="N241" s="11">
        <f>IF(OR(A241="",E241="",G241="",H241=""),"",M241-N(I241))</f>
        <v/>
      </c>
      <c r="O241" s="12">
        <f>IF(A241="","",YEAR(A241)*100+MONTH(A241))</f>
        <v/>
      </c>
      <c r="P241" s="7" t="n"/>
    </row>
    <row r="242">
      <c r="A242" s="6" t="n"/>
      <c r="B242" s="7" t="n"/>
      <c r="C242" s="7" t="n"/>
      <c r="D242" s="7" t="n"/>
      <c r="E242" s="7" t="n"/>
      <c r="F242" s="8" t="n"/>
      <c r="G242" s="9" t="n"/>
      <c r="H242" s="9" t="n"/>
      <c r="I242" s="10" t="n"/>
      <c r="J242" s="10" t="n"/>
      <c r="K242" s="11">
        <f>IF(OR(OR(A242="",E242="",G242="",H242=""),D242=""),"",IF(J242&lt;&gt;"",J242,IF(D242="Day trade",MAX(0,N242)*0.01,IF(L242*0.00005&gt;1,L242*0.00005,0))))</f>
        <v/>
      </c>
      <c r="L242" s="11">
        <f>IF(OR(A242="",E242="",G242="",H242=""),"",E242*H242*IF(F242="",1,F242))</f>
        <v/>
      </c>
      <c r="M242" s="11">
        <f>IF(OR(A242="",E242="",G242="",H242=""),"",(H242-G242)*E242*IF(F242="",1,F242))</f>
        <v/>
      </c>
      <c r="N242" s="11">
        <f>IF(OR(A242="",E242="",G242="",H242=""),"",M242-N(I242))</f>
        <v/>
      </c>
      <c r="O242" s="12">
        <f>IF(A242="","",YEAR(A242)*100+MONTH(A242))</f>
        <v/>
      </c>
      <c r="P242" s="7" t="n"/>
    </row>
    <row r="243">
      <c r="A243" s="6" t="n"/>
      <c r="B243" s="7" t="n"/>
      <c r="C243" s="7" t="n"/>
      <c r="D243" s="7" t="n"/>
      <c r="E243" s="7" t="n"/>
      <c r="F243" s="8" t="n"/>
      <c r="G243" s="9" t="n"/>
      <c r="H243" s="9" t="n"/>
      <c r="I243" s="10" t="n"/>
      <c r="J243" s="10" t="n"/>
      <c r="K243" s="11">
        <f>IF(OR(OR(A243="",E243="",G243="",H243=""),D243=""),"",IF(J243&lt;&gt;"",J243,IF(D243="Day trade",MAX(0,N243)*0.01,IF(L243*0.00005&gt;1,L243*0.00005,0))))</f>
        <v/>
      </c>
      <c r="L243" s="11">
        <f>IF(OR(A243="",E243="",G243="",H243=""),"",E243*H243*IF(F243="",1,F243))</f>
        <v/>
      </c>
      <c r="M243" s="11">
        <f>IF(OR(A243="",E243="",G243="",H243=""),"",(H243-G243)*E243*IF(F243="",1,F243))</f>
        <v/>
      </c>
      <c r="N243" s="11">
        <f>IF(OR(A243="",E243="",G243="",H243=""),"",M243-N(I243))</f>
        <v/>
      </c>
      <c r="O243" s="12">
        <f>IF(A243="","",YEAR(A243)*100+MONTH(A243))</f>
        <v/>
      </c>
      <c r="P243" s="7" t="n"/>
    </row>
    <row r="244">
      <c r="A244" s="6" t="n"/>
      <c r="B244" s="7" t="n"/>
      <c r="C244" s="7" t="n"/>
      <c r="D244" s="7" t="n"/>
      <c r="E244" s="7" t="n"/>
      <c r="F244" s="8" t="n"/>
      <c r="G244" s="9" t="n"/>
      <c r="H244" s="9" t="n"/>
      <c r="I244" s="10" t="n"/>
      <c r="J244" s="10" t="n"/>
      <c r="K244" s="11">
        <f>IF(OR(OR(A244="",E244="",G244="",H244=""),D244=""),"",IF(J244&lt;&gt;"",J244,IF(D244="Day trade",MAX(0,N244)*0.01,IF(L244*0.00005&gt;1,L244*0.00005,0))))</f>
        <v/>
      </c>
      <c r="L244" s="11">
        <f>IF(OR(A244="",E244="",G244="",H244=""),"",E244*H244*IF(F244="",1,F244))</f>
        <v/>
      </c>
      <c r="M244" s="11">
        <f>IF(OR(A244="",E244="",G244="",H244=""),"",(H244-G244)*E244*IF(F244="",1,F244))</f>
        <v/>
      </c>
      <c r="N244" s="11">
        <f>IF(OR(A244="",E244="",G244="",H244=""),"",M244-N(I244))</f>
        <v/>
      </c>
      <c r="O244" s="12">
        <f>IF(A244="","",YEAR(A244)*100+MONTH(A244))</f>
        <v/>
      </c>
      <c r="P244" s="7" t="n"/>
    </row>
    <row r="245">
      <c r="A245" s="6" t="n"/>
      <c r="B245" s="7" t="n"/>
      <c r="C245" s="7" t="n"/>
      <c r="D245" s="7" t="n"/>
      <c r="E245" s="7" t="n"/>
      <c r="F245" s="8" t="n"/>
      <c r="G245" s="9" t="n"/>
      <c r="H245" s="9" t="n"/>
      <c r="I245" s="10" t="n"/>
      <c r="J245" s="10" t="n"/>
      <c r="K245" s="11">
        <f>IF(OR(OR(A245="",E245="",G245="",H245=""),D245=""),"",IF(J245&lt;&gt;"",J245,IF(D245="Day trade",MAX(0,N245)*0.01,IF(L245*0.00005&gt;1,L245*0.00005,0))))</f>
        <v/>
      </c>
      <c r="L245" s="11">
        <f>IF(OR(A245="",E245="",G245="",H245=""),"",E245*H245*IF(F245="",1,F245))</f>
        <v/>
      </c>
      <c r="M245" s="11">
        <f>IF(OR(A245="",E245="",G245="",H245=""),"",(H245-G245)*E245*IF(F245="",1,F245))</f>
        <v/>
      </c>
      <c r="N245" s="11">
        <f>IF(OR(A245="",E245="",G245="",H245=""),"",M245-N(I245))</f>
        <v/>
      </c>
      <c r="O245" s="12">
        <f>IF(A245="","",YEAR(A245)*100+MONTH(A245))</f>
        <v/>
      </c>
      <c r="P245" s="7" t="n"/>
    </row>
    <row r="246">
      <c r="A246" s="6" t="n"/>
      <c r="B246" s="7" t="n"/>
      <c r="C246" s="7" t="n"/>
      <c r="D246" s="7" t="n"/>
      <c r="E246" s="7" t="n"/>
      <c r="F246" s="8" t="n"/>
      <c r="G246" s="9" t="n"/>
      <c r="H246" s="9" t="n"/>
      <c r="I246" s="10" t="n"/>
      <c r="J246" s="10" t="n"/>
      <c r="K246" s="11">
        <f>IF(OR(OR(A246="",E246="",G246="",H246=""),D246=""),"",IF(J246&lt;&gt;"",J246,IF(D246="Day trade",MAX(0,N246)*0.01,IF(L246*0.00005&gt;1,L246*0.00005,0))))</f>
        <v/>
      </c>
      <c r="L246" s="11">
        <f>IF(OR(A246="",E246="",G246="",H246=""),"",E246*H246*IF(F246="",1,F246))</f>
        <v/>
      </c>
      <c r="M246" s="11">
        <f>IF(OR(A246="",E246="",G246="",H246=""),"",(H246-G246)*E246*IF(F246="",1,F246))</f>
        <v/>
      </c>
      <c r="N246" s="11">
        <f>IF(OR(A246="",E246="",G246="",H246=""),"",M246-N(I246))</f>
        <v/>
      </c>
      <c r="O246" s="12">
        <f>IF(A246="","",YEAR(A246)*100+MONTH(A246))</f>
        <v/>
      </c>
      <c r="P246" s="7" t="n"/>
    </row>
    <row r="247">
      <c r="A247" s="6" t="n"/>
      <c r="B247" s="7" t="n"/>
      <c r="C247" s="7" t="n"/>
      <c r="D247" s="7" t="n"/>
      <c r="E247" s="7" t="n"/>
      <c r="F247" s="8" t="n"/>
      <c r="G247" s="9" t="n"/>
      <c r="H247" s="9" t="n"/>
      <c r="I247" s="10" t="n"/>
      <c r="J247" s="10" t="n"/>
      <c r="K247" s="11">
        <f>IF(OR(OR(A247="",E247="",G247="",H247=""),D247=""),"",IF(J247&lt;&gt;"",J247,IF(D247="Day trade",MAX(0,N247)*0.01,IF(L247*0.00005&gt;1,L247*0.00005,0))))</f>
        <v/>
      </c>
      <c r="L247" s="11">
        <f>IF(OR(A247="",E247="",G247="",H247=""),"",E247*H247*IF(F247="",1,F247))</f>
        <v/>
      </c>
      <c r="M247" s="11">
        <f>IF(OR(A247="",E247="",G247="",H247=""),"",(H247-G247)*E247*IF(F247="",1,F247))</f>
        <v/>
      </c>
      <c r="N247" s="11">
        <f>IF(OR(A247="",E247="",G247="",H247=""),"",M247-N(I247))</f>
        <v/>
      </c>
      <c r="O247" s="12">
        <f>IF(A247="","",YEAR(A247)*100+MONTH(A247))</f>
        <v/>
      </c>
      <c r="P247" s="7" t="n"/>
    </row>
    <row r="248">
      <c r="A248" s="6" t="n"/>
      <c r="B248" s="7" t="n"/>
      <c r="C248" s="7" t="n"/>
      <c r="D248" s="7" t="n"/>
      <c r="E248" s="7" t="n"/>
      <c r="F248" s="8" t="n"/>
      <c r="G248" s="9" t="n"/>
      <c r="H248" s="9" t="n"/>
      <c r="I248" s="10" t="n"/>
      <c r="J248" s="10" t="n"/>
      <c r="K248" s="11">
        <f>IF(OR(OR(A248="",E248="",G248="",H248=""),D248=""),"",IF(J248&lt;&gt;"",J248,IF(D248="Day trade",MAX(0,N248)*0.01,IF(L248*0.00005&gt;1,L248*0.00005,0))))</f>
        <v/>
      </c>
      <c r="L248" s="11">
        <f>IF(OR(A248="",E248="",G248="",H248=""),"",E248*H248*IF(F248="",1,F248))</f>
        <v/>
      </c>
      <c r="M248" s="11">
        <f>IF(OR(A248="",E248="",G248="",H248=""),"",(H248-G248)*E248*IF(F248="",1,F248))</f>
        <v/>
      </c>
      <c r="N248" s="11">
        <f>IF(OR(A248="",E248="",G248="",H248=""),"",M248-N(I248))</f>
        <v/>
      </c>
      <c r="O248" s="12">
        <f>IF(A248="","",YEAR(A248)*100+MONTH(A248))</f>
        <v/>
      </c>
      <c r="P248" s="7" t="n"/>
    </row>
    <row r="249">
      <c r="A249" s="6" t="n"/>
      <c r="B249" s="7" t="n"/>
      <c r="C249" s="7" t="n"/>
      <c r="D249" s="7" t="n"/>
      <c r="E249" s="7" t="n"/>
      <c r="F249" s="8" t="n"/>
      <c r="G249" s="9" t="n"/>
      <c r="H249" s="9" t="n"/>
      <c r="I249" s="10" t="n"/>
      <c r="J249" s="10" t="n"/>
      <c r="K249" s="11">
        <f>IF(OR(OR(A249="",E249="",G249="",H249=""),D249=""),"",IF(J249&lt;&gt;"",J249,IF(D249="Day trade",MAX(0,N249)*0.01,IF(L249*0.00005&gt;1,L249*0.00005,0))))</f>
        <v/>
      </c>
      <c r="L249" s="11">
        <f>IF(OR(A249="",E249="",G249="",H249=""),"",E249*H249*IF(F249="",1,F249))</f>
        <v/>
      </c>
      <c r="M249" s="11">
        <f>IF(OR(A249="",E249="",G249="",H249=""),"",(H249-G249)*E249*IF(F249="",1,F249))</f>
        <v/>
      </c>
      <c r="N249" s="11">
        <f>IF(OR(A249="",E249="",G249="",H249=""),"",M249-N(I249))</f>
        <v/>
      </c>
      <c r="O249" s="12">
        <f>IF(A249="","",YEAR(A249)*100+MONTH(A249))</f>
        <v/>
      </c>
      <c r="P249" s="7" t="n"/>
    </row>
    <row r="250">
      <c r="A250" s="6" t="n"/>
      <c r="B250" s="7" t="n"/>
      <c r="C250" s="7" t="n"/>
      <c r="D250" s="7" t="n"/>
      <c r="E250" s="7" t="n"/>
      <c r="F250" s="8" t="n"/>
      <c r="G250" s="9" t="n"/>
      <c r="H250" s="9" t="n"/>
      <c r="I250" s="10" t="n"/>
      <c r="J250" s="10" t="n"/>
      <c r="K250" s="11">
        <f>IF(OR(OR(A250="",E250="",G250="",H250=""),D250=""),"",IF(J250&lt;&gt;"",J250,IF(D250="Day trade",MAX(0,N250)*0.01,IF(L250*0.00005&gt;1,L250*0.00005,0))))</f>
        <v/>
      </c>
      <c r="L250" s="11">
        <f>IF(OR(A250="",E250="",G250="",H250=""),"",E250*H250*IF(F250="",1,F250))</f>
        <v/>
      </c>
      <c r="M250" s="11">
        <f>IF(OR(A250="",E250="",G250="",H250=""),"",(H250-G250)*E250*IF(F250="",1,F250))</f>
        <v/>
      </c>
      <c r="N250" s="11">
        <f>IF(OR(A250="",E250="",G250="",H250=""),"",M250-N(I250))</f>
        <v/>
      </c>
      <c r="O250" s="12">
        <f>IF(A250="","",YEAR(A250)*100+MONTH(A250))</f>
        <v/>
      </c>
      <c r="P250" s="7" t="n"/>
    </row>
    <row r="251">
      <c r="A251" s="6" t="n"/>
      <c r="B251" s="7" t="n"/>
      <c r="C251" s="7" t="n"/>
      <c r="D251" s="7" t="n"/>
      <c r="E251" s="7" t="n"/>
      <c r="F251" s="8" t="n"/>
      <c r="G251" s="9" t="n"/>
      <c r="H251" s="9" t="n"/>
      <c r="I251" s="10" t="n"/>
      <c r="J251" s="10" t="n"/>
      <c r="K251" s="11">
        <f>IF(OR(OR(A251="",E251="",G251="",H251=""),D251=""),"",IF(J251&lt;&gt;"",J251,IF(D251="Day trade",MAX(0,N251)*0.01,IF(L251*0.00005&gt;1,L251*0.00005,0))))</f>
        <v/>
      </c>
      <c r="L251" s="11">
        <f>IF(OR(A251="",E251="",G251="",H251=""),"",E251*H251*IF(F251="",1,F251))</f>
        <v/>
      </c>
      <c r="M251" s="11">
        <f>IF(OR(A251="",E251="",G251="",H251=""),"",(H251-G251)*E251*IF(F251="",1,F251))</f>
        <v/>
      </c>
      <c r="N251" s="11">
        <f>IF(OR(A251="",E251="",G251="",H251=""),"",M251-N(I251))</f>
        <v/>
      </c>
      <c r="O251" s="12">
        <f>IF(A251="","",YEAR(A251)*100+MONTH(A251))</f>
        <v/>
      </c>
      <c r="P251" s="7" t="n"/>
    </row>
    <row r="252">
      <c r="A252" s="6" t="n"/>
      <c r="B252" s="7" t="n"/>
      <c r="C252" s="7" t="n"/>
      <c r="D252" s="7" t="n"/>
      <c r="E252" s="7" t="n"/>
      <c r="F252" s="8" t="n"/>
      <c r="G252" s="9" t="n"/>
      <c r="H252" s="9" t="n"/>
      <c r="I252" s="10" t="n"/>
      <c r="J252" s="10" t="n"/>
      <c r="K252" s="11">
        <f>IF(OR(OR(A252="",E252="",G252="",H252=""),D252=""),"",IF(J252&lt;&gt;"",J252,IF(D252="Day trade",MAX(0,N252)*0.01,IF(L252*0.00005&gt;1,L252*0.00005,0))))</f>
        <v/>
      </c>
      <c r="L252" s="11">
        <f>IF(OR(A252="",E252="",G252="",H252=""),"",E252*H252*IF(F252="",1,F252))</f>
        <v/>
      </c>
      <c r="M252" s="11">
        <f>IF(OR(A252="",E252="",G252="",H252=""),"",(H252-G252)*E252*IF(F252="",1,F252))</f>
        <v/>
      </c>
      <c r="N252" s="11">
        <f>IF(OR(A252="",E252="",G252="",H252=""),"",M252-N(I252))</f>
        <v/>
      </c>
      <c r="O252" s="12">
        <f>IF(A252="","",YEAR(A252)*100+MONTH(A252))</f>
        <v/>
      </c>
      <c r="P252" s="7" t="n"/>
    </row>
    <row r="253">
      <c r="A253" s="6" t="n"/>
      <c r="B253" s="7" t="n"/>
      <c r="C253" s="7" t="n"/>
      <c r="D253" s="7" t="n"/>
      <c r="E253" s="7" t="n"/>
      <c r="F253" s="8" t="n"/>
      <c r="G253" s="9" t="n"/>
      <c r="H253" s="9" t="n"/>
      <c r="I253" s="10" t="n"/>
      <c r="J253" s="10" t="n"/>
      <c r="K253" s="11">
        <f>IF(OR(OR(A253="",E253="",G253="",H253=""),D253=""),"",IF(J253&lt;&gt;"",J253,IF(D253="Day trade",MAX(0,N253)*0.01,IF(L253*0.00005&gt;1,L253*0.00005,0))))</f>
        <v/>
      </c>
      <c r="L253" s="11">
        <f>IF(OR(A253="",E253="",G253="",H253=""),"",E253*H253*IF(F253="",1,F253))</f>
        <v/>
      </c>
      <c r="M253" s="11">
        <f>IF(OR(A253="",E253="",G253="",H253=""),"",(H253-G253)*E253*IF(F253="",1,F253))</f>
        <v/>
      </c>
      <c r="N253" s="11">
        <f>IF(OR(A253="",E253="",G253="",H253=""),"",M253-N(I253))</f>
        <v/>
      </c>
      <c r="O253" s="12">
        <f>IF(A253="","",YEAR(A253)*100+MONTH(A253))</f>
        <v/>
      </c>
      <c r="P253" s="7" t="n"/>
    </row>
    <row r="254">
      <c r="A254" s="6" t="n"/>
      <c r="B254" s="7" t="n"/>
      <c r="C254" s="7" t="n"/>
      <c r="D254" s="7" t="n"/>
      <c r="E254" s="7" t="n"/>
      <c r="F254" s="8" t="n"/>
      <c r="G254" s="9" t="n"/>
      <c r="H254" s="9" t="n"/>
      <c r="I254" s="10" t="n"/>
      <c r="J254" s="10" t="n"/>
      <c r="K254" s="11">
        <f>IF(OR(OR(A254="",E254="",G254="",H254=""),D254=""),"",IF(J254&lt;&gt;"",J254,IF(D254="Day trade",MAX(0,N254)*0.01,IF(L254*0.00005&gt;1,L254*0.00005,0))))</f>
        <v/>
      </c>
      <c r="L254" s="11">
        <f>IF(OR(A254="",E254="",G254="",H254=""),"",E254*H254*IF(F254="",1,F254))</f>
        <v/>
      </c>
      <c r="M254" s="11">
        <f>IF(OR(A254="",E254="",G254="",H254=""),"",(H254-G254)*E254*IF(F254="",1,F254))</f>
        <v/>
      </c>
      <c r="N254" s="11">
        <f>IF(OR(A254="",E254="",G254="",H254=""),"",M254-N(I254))</f>
        <v/>
      </c>
      <c r="O254" s="12">
        <f>IF(A254="","",YEAR(A254)*100+MONTH(A254))</f>
        <v/>
      </c>
      <c r="P254" s="7" t="n"/>
    </row>
    <row r="255">
      <c r="A255" s="6" t="n"/>
      <c r="B255" s="7" t="n"/>
      <c r="C255" s="7" t="n"/>
      <c r="D255" s="7" t="n"/>
      <c r="E255" s="7" t="n"/>
      <c r="F255" s="8" t="n"/>
      <c r="G255" s="9" t="n"/>
      <c r="H255" s="9" t="n"/>
      <c r="I255" s="10" t="n"/>
      <c r="J255" s="10" t="n"/>
      <c r="K255" s="11">
        <f>IF(OR(OR(A255="",E255="",G255="",H255=""),D255=""),"",IF(J255&lt;&gt;"",J255,IF(D255="Day trade",MAX(0,N255)*0.01,IF(L255*0.00005&gt;1,L255*0.00005,0))))</f>
        <v/>
      </c>
      <c r="L255" s="11">
        <f>IF(OR(A255="",E255="",G255="",H255=""),"",E255*H255*IF(F255="",1,F255))</f>
        <v/>
      </c>
      <c r="M255" s="11">
        <f>IF(OR(A255="",E255="",G255="",H255=""),"",(H255-G255)*E255*IF(F255="",1,F255))</f>
        <v/>
      </c>
      <c r="N255" s="11">
        <f>IF(OR(A255="",E255="",G255="",H255=""),"",M255-N(I255))</f>
        <v/>
      </c>
      <c r="O255" s="12">
        <f>IF(A255="","",YEAR(A255)*100+MONTH(A255))</f>
        <v/>
      </c>
      <c r="P255" s="7" t="n"/>
    </row>
    <row r="256">
      <c r="A256" s="6" t="n"/>
      <c r="B256" s="7" t="n"/>
      <c r="C256" s="7" t="n"/>
      <c r="D256" s="7" t="n"/>
      <c r="E256" s="7" t="n"/>
      <c r="F256" s="8" t="n"/>
      <c r="G256" s="9" t="n"/>
      <c r="H256" s="9" t="n"/>
      <c r="I256" s="10" t="n"/>
      <c r="J256" s="10" t="n"/>
      <c r="K256" s="11">
        <f>IF(OR(OR(A256="",E256="",G256="",H256=""),D256=""),"",IF(J256&lt;&gt;"",J256,IF(D256="Day trade",MAX(0,N256)*0.01,IF(L256*0.00005&gt;1,L256*0.00005,0))))</f>
        <v/>
      </c>
      <c r="L256" s="11">
        <f>IF(OR(A256="",E256="",G256="",H256=""),"",E256*H256*IF(F256="",1,F256))</f>
        <v/>
      </c>
      <c r="M256" s="11">
        <f>IF(OR(A256="",E256="",G256="",H256=""),"",(H256-G256)*E256*IF(F256="",1,F256))</f>
        <v/>
      </c>
      <c r="N256" s="11">
        <f>IF(OR(A256="",E256="",G256="",H256=""),"",M256-N(I256))</f>
        <v/>
      </c>
      <c r="O256" s="12">
        <f>IF(A256="","",YEAR(A256)*100+MONTH(A256))</f>
        <v/>
      </c>
      <c r="P256" s="7" t="n"/>
    </row>
    <row r="257">
      <c r="A257" s="6" t="n"/>
      <c r="B257" s="7" t="n"/>
      <c r="C257" s="7" t="n"/>
      <c r="D257" s="7" t="n"/>
      <c r="E257" s="7" t="n"/>
      <c r="F257" s="8" t="n"/>
      <c r="G257" s="9" t="n"/>
      <c r="H257" s="9" t="n"/>
      <c r="I257" s="10" t="n"/>
      <c r="J257" s="10" t="n"/>
      <c r="K257" s="11">
        <f>IF(OR(OR(A257="",E257="",G257="",H257=""),D257=""),"",IF(J257&lt;&gt;"",J257,IF(D257="Day trade",MAX(0,N257)*0.01,IF(L257*0.00005&gt;1,L257*0.00005,0))))</f>
        <v/>
      </c>
      <c r="L257" s="11">
        <f>IF(OR(A257="",E257="",G257="",H257=""),"",E257*H257*IF(F257="",1,F257))</f>
        <v/>
      </c>
      <c r="M257" s="11">
        <f>IF(OR(A257="",E257="",G257="",H257=""),"",(H257-G257)*E257*IF(F257="",1,F257))</f>
        <v/>
      </c>
      <c r="N257" s="11">
        <f>IF(OR(A257="",E257="",G257="",H257=""),"",M257-N(I257))</f>
        <v/>
      </c>
      <c r="O257" s="12">
        <f>IF(A257="","",YEAR(A257)*100+MONTH(A257))</f>
        <v/>
      </c>
      <c r="P257" s="7" t="n"/>
    </row>
    <row r="258">
      <c r="A258" s="6" t="n"/>
      <c r="B258" s="7" t="n"/>
      <c r="C258" s="7" t="n"/>
      <c r="D258" s="7" t="n"/>
      <c r="E258" s="7" t="n"/>
      <c r="F258" s="8" t="n"/>
      <c r="G258" s="9" t="n"/>
      <c r="H258" s="9" t="n"/>
      <c r="I258" s="10" t="n"/>
      <c r="J258" s="10" t="n"/>
      <c r="K258" s="11">
        <f>IF(OR(OR(A258="",E258="",G258="",H258=""),D258=""),"",IF(J258&lt;&gt;"",J258,IF(D258="Day trade",MAX(0,N258)*0.01,IF(L258*0.00005&gt;1,L258*0.00005,0))))</f>
        <v/>
      </c>
      <c r="L258" s="11">
        <f>IF(OR(A258="",E258="",G258="",H258=""),"",E258*H258*IF(F258="",1,F258))</f>
        <v/>
      </c>
      <c r="M258" s="11">
        <f>IF(OR(A258="",E258="",G258="",H258=""),"",(H258-G258)*E258*IF(F258="",1,F258))</f>
        <v/>
      </c>
      <c r="N258" s="11">
        <f>IF(OR(A258="",E258="",G258="",H258=""),"",M258-N(I258))</f>
        <v/>
      </c>
      <c r="O258" s="12">
        <f>IF(A258="","",YEAR(A258)*100+MONTH(A258))</f>
        <v/>
      </c>
      <c r="P258" s="7" t="n"/>
    </row>
    <row r="259">
      <c r="A259" s="6" t="n"/>
      <c r="B259" s="7" t="n"/>
      <c r="C259" s="7" t="n"/>
      <c r="D259" s="7" t="n"/>
      <c r="E259" s="7" t="n"/>
      <c r="F259" s="8" t="n"/>
      <c r="G259" s="9" t="n"/>
      <c r="H259" s="9" t="n"/>
      <c r="I259" s="10" t="n"/>
      <c r="J259" s="10" t="n"/>
      <c r="K259" s="11">
        <f>IF(OR(OR(A259="",E259="",G259="",H259=""),D259=""),"",IF(J259&lt;&gt;"",J259,IF(D259="Day trade",MAX(0,N259)*0.01,IF(L259*0.00005&gt;1,L259*0.00005,0))))</f>
        <v/>
      </c>
      <c r="L259" s="11">
        <f>IF(OR(A259="",E259="",G259="",H259=""),"",E259*H259*IF(F259="",1,F259))</f>
        <v/>
      </c>
      <c r="M259" s="11">
        <f>IF(OR(A259="",E259="",G259="",H259=""),"",(H259-G259)*E259*IF(F259="",1,F259))</f>
        <v/>
      </c>
      <c r="N259" s="11">
        <f>IF(OR(A259="",E259="",G259="",H259=""),"",M259-N(I259))</f>
        <v/>
      </c>
      <c r="O259" s="12">
        <f>IF(A259="","",YEAR(A259)*100+MONTH(A259))</f>
        <v/>
      </c>
      <c r="P259" s="7" t="n"/>
    </row>
    <row r="260">
      <c r="A260" s="6" t="n"/>
      <c r="B260" s="7" t="n"/>
      <c r="C260" s="7" t="n"/>
      <c r="D260" s="7" t="n"/>
      <c r="E260" s="7" t="n"/>
      <c r="F260" s="8" t="n"/>
      <c r="G260" s="9" t="n"/>
      <c r="H260" s="9" t="n"/>
      <c r="I260" s="10" t="n"/>
      <c r="J260" s="10" t="n"/>
      <c r="K260" s="11">
        <f>IF(OR(OR(A260="",E260="",G260="",H260=""),D260=""),"",IF(J260&lt;&gt;"",J260,IF(D260="Day trade",MAX(0,N260)*0.01,IF(L260*0.00005&gt;1,L260*0.00005,0))))</f>
        <v/>
      </c>
      <c r="L260" s="11">
        <f>IF(OR(A260="",E260="",G260="",H260=""),"",E260*H260*IF(F260="",1,F260))</f>
        <v/>
      </c>
      <c r="M260" s="11">
        <f>IF(OR(A260="",E260="",G260="",H260=""),"",(H260-G260)*E260*IF(F260="",1,F260))</f>
        <v/>
      </c>
      <c r="N260" s="11">
        <f>IF(OR(A260="",E260="",G260="",H260=""),"",M260-N(I260))</f>
        <v/>
      </c>
      <c r="O260" s="12">
        <f>IF(A260="","",YEAR(A260)*100+MONTH(A260))</f>
        <v/>
      </c>
      <c r="P260" s="7" t="n"/>
    </row>
    <row r="261">
      <c r="A261" s="6" t="n"/>
      <c r="B261" s="7" t="n"/>
      <c r="C261" s="7" t="n"/>
      <c r="D261" s="7" t="n"/>
      <c r="E261" s="7" t="n"/>
      <c r="F261" s="8" t="n"/>
      <c r="G261" s="9" t="n"/>
      <c r="H261" s="9" t="n"/>
      <c r="I261" s="10" t="n"/>
      <c r="J261" s="10" t="n"/>
      <c r="K261" s="11">
        <f>IF(OR(OR(A261="",E261="",G261="",H261=""),D261=""),"",IF(J261&lt;&gt;"",J261,IF(D261="Day trade",MAX(0,N261)*0.01,IF(L261*0.00005&gt;1,L261*0.00005,0))))</f>
        <v/>
      </c>
      <c r="L261" s="11">
        <f>IF(OR(A261="",E261="",G261="",H261=""),"",E261*H261*IF(F261="",1,F261))</f>
        <v/>
      </c>
      <c r="M261" s="11">
        <f>IF(OR(A261="",E261="",G261="",H261=""),"",(H261-G261)*E261*IF(F261="",1,F261))</f>
        <v/>
      </c>
      <c r="N261" s="11">
        <f>IF(OR(A261="",E261="",G261="",H261=""),"",M261-N(I261))</f>
        <v/>
      </c>
      <c r="O261" s="12">
        <f>IF(A261="","",YEAR(A261)*100+MONTH(A261))</f>
        <v/>
      </c>
      <c r="P261" s="7" t="n"/>
    </row>
    <row r="262">
      <c r="A262" s="6" t="n"/>
      <c r="B262" s="7" t="n"/>
      <c r="C262" s="7" t="n"/>
      <c r="D262" s="7" t="n"/>
      <c r="E262" s="7" t="n"/>
      <c r="F262" s="8" t="n"/>
      <c r="G262" s="9" t="n"/>
      <c r="H262" s="9" t="n"/>
      <c r="I262" s="10" t="n"/>
      <c r="J262" s="10" t="n"/>
      <c r="K262" s="11">
        <f>IF(OR(OR(A262="",E262="",G262="",H262=""),D262=""),"",IF(J262&lt;&gt;"",J262,IF(D262="Day trade",MAX(0,N262)*0.01,IF(L262*0.00005&gt;1,L262*0.00005,0))))</f>
        <v/>
      </c>
      <c r="L262" s="11">
        <f>IF(OR(A262="",E262="",G262="",H262=""),"",E262*H262*IF(F262="",1,F262))</f>
        <v/>
      </c>
      <c r="M262" s="11">
        <f>IF(OR(A262="",E262="",G262="",H262=""),"",(H262-G262)*E262*IF(F262="",1,F262))</f>
        <v/>
      </c>
      <c r="N262" s="11">
        <f>IF(OR(A262="",E262="",G262="",H262=""),"",M262-N(I262))</f>
        <v/>
      </c>
      <c r="O262" s="12">
        <f>IF(A262="","",YEAR(A262)*100+MONTH(A262))</f>
        <v/>
      </c>
      <c r="P262" s="7" t="n"/>
    </row>
    <row r="263">
      <c r="A263" s="6" t="n"/>
      <c r="B263" s="7" t="n"/>
      <c r="C263" s="7" t="n"/>
      <c r="D263" s="7" t="n"/>
      <c r="E263" s="7" t="n"/>
      <c r="F263" s="8" t="n"/>
      <c r="G263" s="9" t="n"/>
      <c r="H263" s="9" t="n"/>
      <c r="I263" s="10" t="n"/>
      <c r="J263" s="10" t="n"/>
      <c r="K263" s="11">
        <f>IF(OR(OR(A263="",E263="",G263="",H263=""),D263=""),"",IF(J263&lt;&gt;"",J263,IF(D263="Day trade",MAX(0,N263)*0.01,IF(L263*0.00005&gt;1,L263*0.00005,0))))</f>
        <v/>
      </c>
      <c r="L263" s="11">
        <f>IF(OR(A263="",E263="",G263="",H263=""),"",E263*H263*IF(F263="",1,F263))</f>
        <v/>
      </c>
      <c r="M263" s="11">
        <f>IF(OR(A263="",E263="",G263="",H263=""),"",(H263-G263)*E263*IF(F263="",1,F263))</f>
        <v/>
      </c>
      <c r="N263" s="11">
        <f>IF(OR(A263="",E263="",G263="",H263=""),"",M263-N(I263))</f>
        <v/>
      </c>
      <c r="O263" s="12">
        <f>IF(A263="","",YEAR(A263)*100+MONTH(A263))</f>
        <v/>
      </c>
      <c r="P263" s="7" t="n"/>
    </row>
    <row r="264">
      <c r="A264" s="6" t="n"/>
      <c r="B264" s="7" t="n"/>
      <c r="C264" s="7" t="n"/>
      <c r="D264" s="7" t="n"/>
      <c r="E264" s="7" t="n"/>
      <c r="F264" s="8" t="n"/>
      <c r="G264" s="9" t="n"/>
      <c r="H264" s="9" t="n"/>
      <c r="I264" s="10" t="n"/>
      <c r="J264" s="10" t="n"/>
      <c r="K264" s="11">
        <f>IF(OR(OR(A264="",E264="",G264="",H264=""),D264=""),"",IF(J264&lt;&gt;"",J264,IF(D264="Day trade",MAX(0,N264)*0.01,IF(L264*0.00005&gt;1,L264*0.00005,0))))</f>
        <v/>
      </c>
      <c r="L264" s="11">
        <f>IF(OR(A264="",E264="",G264="",H264=""),"",E264*H264*IF(F264="",1,F264))</f>
        <v/>
      </c>
      <c r="M264" s="11">
        <f>IF(OR(A264="",E264="",G264="",H264=""),"",(H264-G264)*E264*IF(F264="",1,F264))</f>
        <v/>
      </c>
      <c r="N264" s="11">
        <f>IF(OR(A264="",E264="",G264="",H264=""),"",M264-N(I264))</f>
        <v/>
      </c>
      <c r="O264" s="12">
        <f>IF(A264="","",YEAR(A264)*100+MONTH(A264))</f>
        <v/>
      </c>
      <c r="P264" s="7" t="n"/>
    </row>
    <row r="265">
      <c r="A265" s="6" t="n"/>
      <c r="B265" s="7" t="n"/>
      <c r="C265" s="7" t="n"/>
      <c r="D265" s="7" t="n"/>
      <c r="E265" s="7" t="n"/>
      <c r="F265" s="8" t="n"/>
      <c r="G265" s="9" t="n"/>
      <c r="H265" s="9" t="n"/>
      <c r="I265" s="10" t="n"/>
      <c r="J265" s="10" t="n"/>
      <c r="K265" s="11">
        <f>IF(OR(OR(A265="",E265="",G265="",H265=""),D265=""),"",IF(J265&lt;&gt;"",J265,IF(D265="Day trade",MAX(0,N265)*0.01,IF(L265*0.00005&gt;1,L265*0.00005,0))))</f>
        <v/>
      </c>
      <c r="L265" s="11">
        <f>IF(OR(A265="",E265="",G265="",H265=""),"",E265*H265*IF(F265="",1,F265))</f>
        <v/>
      </c>
      <c r="M265" s="11">
        <f>IF(OR(A265="",E265="",G265="",H265=""),"",(H265-G265)*E265*IF(F265="",1,F265))</f>
        <v/>
      </c>
      <c r="N265" s="11">
        <f>IF(OR(A265="",E265="",G265="",H265=""),"",M265-N(I265))</f>
        <v/>
      </c>
      <c r="O265" s="12">
        <f>IF(A265="","",YEAR(A265)*100+MONTH(A265))</f>
        <v/>
      </c>
      <c r="P265" s="7" t="n"/>
    </row>
    <row r="266">
      <c r="A266" s="6" t="n"/>
      <c r="B266" s="7" t="n"/>
      <c r="C266" s="7" t="n"/>
      <c r="D266" s="7" t="n"/>
      <c r="E266" s="7" t="n"/>
      <c r="F266" s="8" t="n"/>
      <c r="G266" s="9" t="n"/>
      <c r="H266" s="9" t="n"/>
      <c r="I266" s="10" t="n"/>
      <c r="J266" s="10" t="n"/>
      <c r="K266" s="11">
        <f>IF(OR(OR(A266="",E266="",G266="",H266=""),D266=""),"",IF(J266&lt;&gt;"",J266,IF(D266="Day trade",MAX(0,N266)*0.01,IF(L266*0.00005&gt;1,L266*0.00005,0))))</f>
        <v/>
      </c>
      <c r="L266" s="11">
        <f>IF(OR(A266="",E266="",G266="",H266=""),"",E266*H266*IF(F266="",1,F266))</f>
        <v/>
      </c>
      <c r="M266" s="11">
        <f>IF(OR(A266="",E266="",G266="",H266=""),"",(H266-G266)*E266*IF(F266="",1,F266))</f>
        <v/>
      </c>
      <c r="N266" s="11">
        <f>IF(OR(A266="",E266="",G266="",H266=""),"",M266-N(I266))</f>
        <v/>
      </c>
      <c r="O266" s="12">
        <f>IF(A266="","",YEAR(A266)*100+MONTH(A266))</f>
        <v/>
      </c>
      <c r="P266" s="7" t="n"/>
    </row>
    <row r="267">
      <c r="A267" s="6" t="n"/>
      <c r="B267" s="7" t="n"/>
      <c r="C267" s="7" t="n"/>
      <c r="D267" s="7" t="n"/>
      <c r="E267" s="7" t="n"/>
      <c r="F267" s="8" t="n"/>
      <c r="G267" s="9" t="n"/>
      <c r="H267" s="9" t="n"/>
      <c r="I267" s="10" t="n"/>
      <c r="J267" s="10" t="n"/>
      <c r="K267" s="11">
        <f>IF(OR(OR(A267="",E267="",G267="",H267=""),D267=""),"",IF(J267&lt;&gt;"",J267,IF(D267="Day trade",MAX(0,N267)*0.01,IF(L267*0.00005&gt;1,L267*0.00005,0))))</f>
        <v/>
      </c>
      <c r="L267" s="11">
        <f>IF(OR(A267="",E267="",G267="",H267=""),"",E267*H267*IF(F267="",1,F267))</f>
        <v/>
      </c>
      <c r="M267" s="11">
        <f>IF(OR(A267="",E267="",G267="",H267=""),"",(H267-G267)*E267*IF(F267="",1,F267))</f>
        <v/>
      </c>
      <c r="N267" s="11">
        <f>IF(OR(A267="",E267="",G267="",H267=""),"",M267-N(I267))</f>
        <v/>
      </c>
      <c r="O267" s="12">
        <f>IF(A267="","",YEAR(A267)*100+MONTH(A267))</f>
        <v/>
      </c>
      <c r="P267" s="7" t="n"/>
    </row>
    <row r="268">
      <c r="A268" s="6" t="n"/>
      <c r="B268" s="7" t="n"/>
      <c r="C268" s="7" t="n"/>
      <c r="D268" s="7" t="n"/>
      <c r="E268" s="7" t="n"/>
      <c r="F268" s="8" t="n"/>
      <c r="G268" s="9" t="n"/>
      <c r="H268" s="9" t="n"/>
      <c r="I268" s="10" t="n"/>
      <c r="J268" s="10" t="n"/>
      <c r="K268" s="11">
        <f>IF(OR(OR(A268="",E268="",G268="",H268=""),D268=""),"",IF(J268&lt;&gt;"",J268,IF(D268="Day trade",MAX(0,N268)*0.01,IF(L268*0.00005&gt;1,L268*0.00005,0))))</f>
        <v/>
      </c>
      <c r="L268" s="11">
        <f>IF(OR(A268="",E268="",G268="",H268=""),"",E268*H268*IF(F268="",1,F268))</f>
        <v/>
      </c>
      <c r="M268" s="11">
        <f>IF(OR(A268="",E268="",G268="",H268=""),"",(H268-G268)*E268*IF(F268="",1,F268))</f>
        <v/>
      </c>
      <c r="N268" s="11">
        <f>IF(OR(A268="",E268="",G268="",H268=""),"",M268-N(I268))</f>
        <v/>
      </c>
      <c r="O268" s="12">
        <f>IF(A268="","",YEAR(A268)*100+MONTH(A268))</f>
        <v/>
      </c>
      <c r="P268" s="7" t="n"/>
    </row>
    <row r="269">
      <c r="A269" s="6" t="n"/>
      <c r="B269" s="7" t="n"/>
      <c r="C269" s="7" t="n"/>
      <c r="D269" s="7" t="n"/>
      <c r="E269" s="7" t="n"/>
      <c r="F269" s="8" t="n"/>
      <c r="G269" s="9" t="n"/>
      <c r="H269" s="9" t="n"/>
      <c r="I269" s="10" t="n"/>
      <c r="J269" s="10" t="n"/>
      <c r="K269" s="11">
        <f>IF(OR(OR(A269="",E269="",G269="",H269=""),D269=""),"",IF(J269&lt;&gt;"",J269,IF(D269="Day trade",MAX(0,N269)*0.01,IF(L269*0.00005&gt;1,L269*0.00005,0))))</f>
        <v/>
      </c>
      <c r="L269" s="11">
        <f>IF(OR(A269="",E269="",G269="",H269=""),"",E269*H269*IF(F269="",1,F269))</f>
        <v/>
      </c>
      <c r="M269" s="11">
        <f>IF(OR(A269="",E269="",G269="",H269=""),"",(H269-G269)*E269*IF(F269="",1,F269))</f>
        <v/>
      </c>
      <c r="N269" s="11">
        <f>IF(OR(A269="",E269="",G269="",H269=""),"",M269-N(I269))</f>
        <v/>
      </c>
      <c r="O269" s="12">
        <f>IF(A269="","",YEAR(A269)*100+MONTH(A269))</f>
        <v/>
      </c>
      <c r="P269" s="7" t="n"/>
    </row>
    <row r="270">
      <c r="A270" s="6" t="n"/>
      <c r="B270" s="7" t="n"/>
      <c r="C270" s="7" t="n"/>
      <c r="D270" s="7" t="n"/>
      <c r="E270" s="7" t="n"/>
      <c r="F270" s="8" t="n"/>
      <c r="G270" s="9" t="n"/>
      <c r="H270" s="9" t="n"/>
      <c r="I270" s="10" t="n"/>
      <c r="J270" s="10" t="n"/>
      <c r="K270" s="11">
        <f>IF(OR(OR(A270="",E270="",G270="",H270=""),D270=""),"",IF(J270&lt;&gt;"",J270,IF(D270="Day trade",MAX(0,N270)*0.01,IF(L270*0.00005&gt;1,L270*0.00005,0))))</f>
        <v/>
      </c>
      <c r="L270" s="11">
        <f>IF(OR(A270="",E270="",G270="",H270=""),"",E270*H270*IF(F270="",1,F270))</f>
        <v/>
      </c>
      <c r="M270" s="11">
        <f>IF(OR(A270="",E270="",G270="",H270=""),"",(H270-G270)*E270*IF(F270="",1,F270))</f>
        <v/>
      </c>
      <c r="N270" s="11">
        <f>IF(OR(A270="",E270="",G270="",H270=""),"",M270-N(I270))</f>
        <v/>
      </c>
      <c r="O270" s="12">
        <f>IF(A270="","",YEAR(A270)*100+MONTH(A270))</f>
        <v/>
      </c>
      <c r="P270" s="7" t="n"/>
    </row>
    <row r="271">
      <c r="A271" s="6" t="n"/>
      <c r="B271" s="7" t="n"/>
      <c r="C271" s="7" t="n"/>
      <c r="D271" s="7" t="n"/>
      <c r="E271" s="7" t="n"/>
      <c r="F271" s="8" t="n"/>
      <c r="G271" s="9" t="n"/>
      <c r="H271" s="9" t="n"/>
      <c r="I271" s="10" t="n"/>
      <c r="J271" s="10" t="n"/>
      <c r="K271" s="11">
        <f>IF(OR(OR(A271="",E271="",G271="",H271=""),D271=""),"",IF(J271&lt;&gt;"",J271,IF(D271="Day trade",MAX(0,N271)*0.01,IF(L271*0.00005&gt;1,L271*0.00005,0))))</f>
        <v/>
      </c>
      <c r="L271" s="11">
        <f>IF(OR(A271="",E271="",G271="",H271=""),"",E271*H271*IF(F271="",1,F271))</f>
        <v/>
      </c>
      <c r="M271" s="11">
        <f>IF(OR(A271="",E271="",G271="",H271=""),"",(H271-G271)*E271*IF(F271="",1,F271))</f>
        <v/>
      </c>
      <c r="N271" s="11">
        <f>IF(OR(A271="",E271="",G271="",H271=""),"",M271-N(I271))</f>
        <v/>
      </c>
      <c r="O271" s="12">
        <f>IF(A271="","",YEAR(A271)*100+MONTH(A271))</f>
        <v/>
      </c>
      <c r="P271" s="7" t="n"/>
    </row>
    <row r="272">
      <c r="A272" s="6" t="n"/>
      <c r="B272" s="7" t="n"/>
      <c r="C272" s="7" t="n"/>
      <c r="D272" s="7" t="n"/>
      <c r="E272" s="7" t="n"/>
      <c r="F272" s="8" t="n"/>
      <c r="G272" s="9" t="n"/>
      <c r="H272" s="9" t="n"/>
      <c r="I272" s="10" t="n"/>
      <c r="J272" s="10" t="n"/>
      <c r="K272" s="11">
        <f>IF(OR(OR(A272="",E272="",G272="",H272=""),D272=""),"",IF(J272&lt;&gt;"",J272,IF(D272="Day trade",MAX(0,N272)*0.01,IF(L272*0.00005&gt;1,L272*0.00005,0))))</f>
        <v/>
      </c>
      <c r="L272" s="11">
        <f>IF(OR(A272="",E272="",G272="",H272=""),"",E272*H272*IF(F272="",1,F272))</f>
        <v/>
      </c>
      <c r="M272" s="11">
        <f>IF(OR(A272="",E272="",G272="",H272=""),"",(H272-G272)*E272*IF(F272="",1,F272))</f>
        <v/>
      </c>
      <c r="N272" s="11">
        <f>IF(OR(A272="",E272="",G272="",H272=""),"",M272-N(I272))</f>
        <v/>
      </c>
      <c r="O272" s="12">
        <f>IF(A272="","",YEAR(A272)*100+MONTH(A272))</f>
        <v/>
      </c>
      <c r="P272" s="7" t="n"/>
    </row>
    <row r="273">
      <c r="A273" s="6" t="n"/>
      <c r="B273" s="7" t="n"/>
      <c r="C273" s="7" t="n"/>
      <c r="D273" s="7" t="n"/>
      <c r="E273" s="7" t="n"/>
      <c r="F273" s="8" t="n"/>
      <c r="G273" s="9" t="n"/>
      <c r="H273" s="9" t="n"/>
      <c r="I273" s="10" t="n"/>
      <c r="J273" s="10" t="n"/>
      <c r="K273" s="11">
        <f>IF(OR(OR(A273="",E273="",G273="",H273=""),D273=""),"",IF(J273&lt;&gt;"",J273,IF(D273="Day trade",MAX(0,N273)*0.01,IF(L273*0.00005&gt;1,L273*0.00005,0))))</f>
        <v/>
      </c>
      <c r="L273" s="11">
        <f>IF(OR(A273="",E273="",G273="",H273=""),"",E273*H273*IF(F273="",1,F273))</f>
        <v/>
      </c>
      <c r="M273" s="11">
        <f>IF(OR(A273="",E273="",G273="",H273=""),"",(H273-G273)*E273*IF(F273="",1,F273))</f>
        <v/>
      </c>
      <c r="N273" s="11">
        <f>IF(OR(A273="",E273="",G273="",H273=""),"",M273-N(I273))</f>
        <v/>
      </c>
      <c r="O273" s="12">
        <f>IF(A273="","",YEAR(A273)*100+MONTH(A273))</f>
        <v/>
      </c>
      <c r="P273" s="7" t="n"/>
    </row>
    <row r="274">
      <c r="A274" s="6" t="n"/>
      <c r="B274" s="7" t="n"/>
      <c r="C274" s="7" t="n"/>
      <c r="D274" s="7" t="n"/>
      <c r="E274" s="7" t="n"/>
      <c r="F274" s="8" t="n"/>
      <c r="G274" s="9" t="n"/>
      <c r="H274" s="9" t="n"/>
      <c r="I274" s="10" t="n"/>
      <c r="J274" s="10" t="n"/>
      <c r="K274" s="11">
        <f>IF(OR(OR(A274="",E274="",G274="",H274=""),D274=""),"",IF(J274&lt;&gt;"",J274,IF(D274="Day trade",MAX(0,N274)*0.01,IF(L274*0.00005&gt;1,L274*0.00005,0))))</f>
        <v/>
      </c>
      <c r="L274" s="11">
        <f>IF(OR(A274="",E274="",G274="",H274=""),"",E274*H274*IF(F274="",1,F274))</f>
        <v/>
      </c>
      <c r="M274" s="11">
        <f>IF(OR(A274="",E274="",G274="",H274=""),"",(H274-G274)*E274*IF(F274="",1,F274))</f>
        <v/>
      </c>
      <c r="N274" s="11">
        <f>IF(OR(A274="",E274="",G274="",H274=""),"",M274-N(I274))</f>
        <v/>
      </c>
      <c r="O274" s="12">
        <f>IF(A274="","",YEAR(A274)*100+MONTH(A274))</f>
        <v/>
      </c>
      <c r="P274" s="7" t="n"/>
    </row>
    <row r="275">
      <c r="A275" s="6" t="n"/>
      <c r="B275" s="7" t="n"/>
      <c r="C275" s="7" t="n"/>
      <c r="D275" s="7" t="n"/>
      <c r="E275" s="7" t="n"/>
      <c r="F275" s="8" t="n"/>
      <c r="G275" s="9" t="n"/>
      <c r="H275" s="9" t="n"/>
      <c r="I275" s="10" t="n"/>
      <c r="J275" s="10" t="n"/>
      <c r="K275" s="11">
        <f>IF(OR(OR(A275="",E275="",G275="",H275=""),D275=""),"",IF(J275&lt;&gt;"",J275,IF(D275="Day trade",MAX(0,N275)*0.01,IF(L275*0.00005&gt;1,L275*0.00005,0))))</f>
        <v/>
      </c>
      <c r="L275" s="11">
        <f>IF(OR(A275="",E275="",G275="",H275=""),"",E275*H275*IF(F275="",1,F275))</f>
        <v/>
      </c>
      <c r="M275" s="11">
        <f>IF(OR(A275="",E275="",G275="",H275=""),"",(H275-G275)*E275*IF(F275="",1,F275))</f>
        <v/>
      </c>
      <c r="N275" s="11">
        <f>IF(OR(A275="",E275="",G275="",H275=""),"",M275-N(I275))</f>
        <v/>
      </c>
      <c r="O275" s="12">
        <f>IF(A275="","",YEAR(A275)*100+MONTH(A275))</f>
        <v/>
      </c>
      <c r="P275" s="7" t="n"/>
    </row>
    <row r="276">
      <c r="A276" s="6" t="n"/>
      <c r="B276" s="7" t="n"/>
      <c r="C276" s="7" t="n"/>
      <c r="D276" s="7" t="n"/>
      <c r="E276" s="7" t="n"/>
      <c r="F276" s="8" t="n"/>
      <c r="G276" s="9" t="n"/>
      <c r="H276" s="9" t="n"/>
      <c r="I276" s="10" t="n"/>
      <c r="J276" s="10" t="n"/>
      <c r="K276" s="11">
        <f>IF(OR(OR(A276="",E276="",G276="",H276=""),D276=""),"",IF(J276&lt;&gt;"",J276,IF(D276="Day trade",MAX(0,N276)*0.01,IF(L276*0.00005&gt;1,L276*0.00005,0))))</f>
        <v/>
      </c>
      <c r="L276" s="11">
        <f>IF(OR(A276="",E276="",G276="",H276=""),"",E276*H276*IF(F276="",1,F276))</f>
        <v/>
      </c>
      <c r="M276" s="11">
        <f>IF(OR(A276="",E276="",G276="",H276=""),"",(H276-G276)*E276*IF(F276="",1,F276))</f>
        <v/>
      </c>
      <c r="N276" s="11">
        <f>IF(OR(A276="",E276="",G276="",H276=""),"",M276-N(I276))</f>
        <v/>
      </c>
      <c r="O276" s="12">
        <f>IF(A276="","",YEAR(A276)*100+MONTH(A276))</f>
        <v/>
      </c>
      <c r="P276" s="7" t="n"/>
    </row>
    <row r="277">
      <c r="A277" s="6" t="n"/>
      <c r="B277" s="7" t="n"/>
      <c r="C277" s="7" t="n"/>
      <c r="D277" s="7" t="n"/>
      <c r="E277" s="7" t="n"/>
      <c r="F277" s="8" t="n"/>
      <c r="G277" s="9" t="n"/>
      <c r="H277" s="9" t="n"/>
      <c r="I277" s="10" t="n"/>
      <c r="J277" s="10" t="n"/>
      <c r="K277" s="11">
        <f>IF(OR(OR(A277="",E277="",G277="",H277=""),D277=""),"",IF(J277&lt;&gt;"",J277,IF(D277="Day trade",MAX(0,N277)*0.01,IF(L277*0.00005&gt;1,L277*0.00005,0))))</f>
        <v/>
      </c>
      <c r="L277" s="11">
        <f>IF(OR(A277="",E277="",G277="",H277=""),"",E277*H277*IF(F277="",1,F277))</f>
        <v/>
      </c>
      <c r="M277" s="11">
        <f>IF(OR(A277="",E277="",G277="",H277=""),"",(H277-G277)*E277*IF(F277="",1,F277))</f>
        <v/>
      </c>
      <c r="N277" s="11">
        <f>IF(OR(A277="",E277="",G277="",H277=""),"",M277-N(I277))</f>
        <v/>
      </c>
      <c r="O277" s="12">
        <f>IF(A277="","",YEAR(A277)*100+MONTH(A277))</f>
        <v/>
      </c>
      <c r="P277" s="7" t="n"/>
    </row>
    <row r="278">
      <c r="A278" s="6" t="n"/>
      <c r="B278" s="7" t="n"/>
      <c r="C278" s="7" t="n"/>
      <c r="D278" s="7" t="n"/>
      <c r="E278" s="7" t="n"/>
      <c r="F278" s="8" t="n"/>
      <c r="G278" s="9" t="n"/>
      <c r="H278" s="9" t="n"/>
      <c r="I278" s="10" t="n"/>
      <c r="J278" s="10" t="n"/>
      <c r="K278" s="11">
        <f>IF(OR(OR(A278="",E278="",G278="",H278=""),D278=""),"",IF(J278&lt;&gt;"",J278,IF(D278="Day trade",MAX(0,N278)*0.01,IF(L278*0.00005&gt;1,L278*0.00005,0))))</f>
        <v/>
      </c>
      <c r="L278" s="11">
        <f>IF(OR(A278="",E278="",G278="",H278=""),"",E278*H278*IF(F278="",1,F278))</f>
        <v/>
      </c>
      <c r="M278" s="11">
        <f>IF(OR(A278="",E278="",G278="",H278=""),"",(H278-G278)*E278*IF(F278="",1,F278))</f>
        <v/>
      </c>
      <c r="N278" s="11">
        <f>IF(OR(A278="",E278="",G278="",H278=""),"",M278-N(I278))</f>
        <v/>
      </c>
      <c r="O278" s="12">
        <f>IF(A278="","",YEAR(A278)*100+MONTH(A278))</f>
        <v/>
      </c>
      <c r="P278" s="7" t="n"/>
    </row>
    <row r="279">
      <c r="A279" s="6" t="n"/>
      <c r="B279" s="7" t="n"/>
      <c r="C279" s="7" t="n"/>
      <c r="D279" s="7" t="n"/>
      <c r="E279" s="7" t="n"/>
      <c r="F279" s="8" t="n"/>
      <c r="G279" s="9" t="n"/>
      <c r="H279" s="9" t="n"/>
      <c r="I279" s="10" t="n"/>
      <c r="J279" s="10" t="n"/>
      <c r="K279" s="11">
        <f>IF(OR(OR(A279="",E279="",G279="",H279=""),D279=""),"",IF(J279&lt;&gt;"",J279,IF(D279="Day trade",MAX(0,N279)*0.01,IF(L279*0.00005&gt;1,L279*0.00005,0))))</f>
        <v/>
      </c>
      <c r="L279" s="11">
        <f>IF(OR(A279="",E279="",G279="",H279=""),"",E279*H279*IF(F279="",1,F279))</f>
        <v/>
      </c>
      <c r="M279" s="11">
        <f>IF(OR(A279="",E279="",G279="",H279=""),"",(H279-G279)*E279*IF(F279="",1,F279))</f>
        <v/>
      </c>
      <c r="N279" s="11">
        <f>IF(OR(A279="",E279="",G279="",H279=""),"",M279-N(I279))</f>
        <v/>
      </c>
      <c r="O279" s="12">
        <f>IF(A279="","",YEAR(A279)*100+MONTH(A279))</f>
        <v/>
      </c>
      <c r="P279" s="7" t="n"/>
    </row>
    <row r="280">
      <c r="A280" s="6" t="n"/>
      <c r="B280" s="7" t="n"/>
      <c r="C280" s="7" t="n"/>
      <c r="D280" s="7" t="n"/>
      <c r="E280" s="7" t="n"/>
      <c r="F280" s="8" t="n"/>
      <c r="G280" s="9" t="n"/>
      <c r="H280" s="9" t="n"/>
      <c r="I280" s="10" t="n"/>
      <c r="J280" s="10" t="n"/>
      <c r="K280" s="11">
        <f>IF(OR(OR(A280="",E280="",G280="",H280=""),D280=""),"",IF(J280&lt;&gt;"",J280,IF(D280="Day trade",MAX(0,N280)*0.01,IF(L280*0.00005&gt;1,L280*0.00005,0))))</f>
        <v/>
      </c>
      <c r="L280" s="11">
        <f>IF(OR(A280="",E280="",G280="",H280=""),"",E280*H280*IF(F280="",1,F280))</f>
        <v/>
      </c>
      <c r="M280" s="11">
        <f>IF(OR(A280="",E280="",G280="",H280=""),"",(H280-G280)*E280*IF(F280="",1,F280))</f>
        <v/>
      </c>
      <c r="N280" s="11">
        <f>IF(OR(A280="",E280="",G280="",H280=""),"",M280-N(I280))</f>
        <v/>
      </c>
      <c r="O280" s="12">
        <f>IF(A280="","",YEAR(A280)*100+MONTH(A280))</f>
        <v/>
      </c>
      <c r="P280" s="7" t="n"/>
    </row>
    <row r="281">
      <c r="A281" s="6" t="n"/>
      <c r="B281" s="7" t="n"/>
      <c r="C281" s="7" t="n"/>
      <c r="D281" s="7" t="n"/>
      <c r="E281" s="7" t="n"/>
      <c r="F281" s="8" t="n"/>
      <c r="G281" s="9" t="n"/>
      <c r="H281" s="9" t="n"/>
      <c r="I281" s="10" t="n"/>
      <c r="J281" s="10" t="n"/>
      <c r="K281" s="11">
        <f>IF(OR(OR(A281="",E281="",G281="",H281=""),D281=""),"",IF(J281&lt;&gt;"",J281,IF(D281="Day trade",MAX(0,N281)*0.01,IF(L281*0.00005&gt;1,L281*0.00005,0))))</f>
        <v/>
      </c>
      <c r="L281" s="11">
        <f>IF(OR(A281="",E281="",G281="",H281=""),"",E281*H281*IF(F281="",1,F281))</f>
        <v/>
      </c>
      <c r="M281" s="11">
        <f>IF(OR(A281="",E281="",G281="",H281=""),"",(H281-G281)*E281*IF(F281="",1,F281))</f>
        <v/>
      </c>
      <c r="N281" s="11">
        <f>IF(OR(A281="",E281="",G281="",H281=""),"",M281-N(I281))</f>
        <v/>
      </c>
      <c r="O281" s="12">
        <f>IF(A281="","",YEAR(A281)*100+MONTH(A281))</f>
        <v/>
      </c>
      <c r="P281" s="7" t="n"/>
    </row>
    <row r="282">
      <c r="A282" s="6" t="n"/>
      <c r="B282" s="7" t="n"/>
      <c r="C282" s="7" t="n"/>
      <c r="D282" s="7" t="n"/>
      <c r="E282" s="7" t="n"/>
      <c r="F282" s="8" t="n"/>
      <c r="G282" s="9" t="n"/>
      <c r="H282" s="9" t="n"/>
      <c r="I282" s="10" t="n"/>
      <c r="J282" s="10" t="n"/>
      <c r="K282" s="11">
        <f>IF(OR(OR(A282="",E282="",G282="",H282=""),D282=""),"",IF(J282&lt;&gt;"",J282,IF(D282="Day trade",MAX(0,N282)*0.01,IF(L282*0.00005&gt;1,L282*0.00005,0))))</f>
        <v/>
      </c>
      <c r="L282" s="11">
        <f>IF(OR(A282="",E282="",G282="",H282=""),"",E282*H282*IF(F282="",1,F282))</f>
        <v/>
      </c>
      <c r="M282" s="11">
        <f>IF(OR(A282="",E282="",G282="",H282=""),"",(H282-G282)*E282*IF(F282="",1,F282))</f>
        <v/>
      </c>
      <c r="N282" s="11">
        <f>IF(OR(A282="",E282="",G282="",H282=""),"",M282-N(I282))</f>
        <v/>
      </c>
      <c r="O282" s="12">
        <f>IF(A282="","",YEAR(A282)*100+MONTH(A282))</f>
        <v/>
      </c>
      <c r="P282" s="7" t="n"/>
    </row>
    <row r="283">
      <c r="A283" s="6" t="n"/>
      <c r="B283" s="7" t="n"/>
      <c r="C283" s="7" t="n"/>
      <c r="D283" s="7" t="n"/>
      <c r="E283" s="7" t="n"/>
      <c r="F283" s="8" t="n"/>
      <c r="G283" s="9" t="n"/>
      <c r="H283" s="9" t="n"/>
      <c r="I283" s="10" t="n"/>
      <c r="J283" s="10" t="n"/>
      <c r="K283" s="11">
        <f>IF(OR(OR(A283="",E283="",G283="",H283=""),D283=""),"",IF(J283&lt;&gt;"",J283,IF(D283="Day trade",MAX(0,N283)*0.01,IF(L283*0.00005&gt;1,L283*0.00005,0))))</f>
        <v/>
      </c>
      <c r="L283" s="11">
        <f>IF(OR(A283="",E283="",G283="",H283=""),"",E283*H283*IF(F283="",1,F283))</f>
        <v/>
      </c>
      <c r="M283" s="11">
        <f>IF(OR(A283="",E283="",G283="",H283=""),"",(H283-G283)*E283*IF(F283="",1,F283))</f>
        <v/>
      </c>
      <c r="N283" s="11">
        <f>IF(OR(A283="",E283="",G283="",H283=""),"",M283-N(I283))</f>
        <v/>
      </c>
      <c r="O283" s="12">
        <f>IF(A283="","",YEAR(A283)*100+MONTH(A283))</f>
        <v/>
      </c>
      <c r="P283" s="7" t="n"/>
    </row>
    <row r="284">
      <c r="A284" s="6" t="n"/>
      <c r="B284" s="7" t="n"/>
      <c r="C284" s="7" t="n"/>
      <c r="D284" s="7" t="n"/>
      <c r="E284" s="7" t="n"/>
      <c r="F284" s="8" t="n"/>
      <c r="G284" s="9" t="n"/>
      <c r="H284" s="9" t="n"/>
      <c r="I284" s="10" t="n"/>
      <c r="J284" s="10" t="n"/>
      <c r="K284" s="11">
        <f>IF(OR(OR(A284="",E284="",G284="",H284=""),D284=""),"",IF(J284&lt;&gt;"",J284,IF(D284="Day trade",MAX(0,N284)*0.01,IF(L284*0.00005&gt;1,L284*0.00005,0))))</f>
        <v/>
      </c>
      <c r="L284" s="11">
        <f>IF(OR(A284="",E284="",G284="",H284=""),"",E284*H284*IF(F284="",1,F284))</f>
        <v/>
      </c>
      <c r="M284" s="11">
        <f>IF(OR(A284="",E284="",G284="",H284=""),"",(H284-G284)*E284*IF(F284="",1,F284))</f>
        <v/>
      </c>
      <c r="N284" s="11">
        <f>IF(OR(A284="",E284="",G284="",H284=""),"",M284-N(I284))</f>
        <v/>
      </c>
      <c r="O284" s="12">
        <f>IF(A284="","",YEAR(A284)*100+MONTH(A284))</f>
        <v/>
      </c>
      <c r="P284" s="7" t="n"/>
    </row>
    <row r="285">
      <c r="A285" s="6" t="n"/>
      <c r="B285" s="7" t="n"/>
      <c r="C285" s="7" t="n"/>
      <c r="D285" s="7" t="n"/>
      <c r="E285" s="7" t="n"/>
      <c r="F285" s="8" t="n"/>
      <c r="G285" s="9" t="n"/>
      <c r="H285" s="9" t="n"/>
      <c r="I285" s="10" t="n"/>
      <c r="J285" s="10" t="n"/>
      <c r="K285" s="11">
        <f>IF(OR(OR(A285="",E285="",G285="",H285=""),D285=""),"",IF(J285&lt;&gt;"",J285,IF(D285="Day trade",MAX(0,N285)*0.01,IF(L285*0.00005&gt;1,L285*0.00005,0))))</f>
        <v/>
      </c>
      <c r="L285" s="11">
        <f>IF(OR(A285="",E285="",G285="",H285=""),"",E285*H285*IF(F285="",1,F285))</f>
        <v/>
      </c>
      <c r="M285" s="11">
        <f>IF(OR(A285="",E285="",G285="",H285=""),"",(H285-G285)*E285*IF(F285="",1,F285))</f>
        <v/>
      </c>
      <c r="N285" s="11">
        <f>IF(OR(A285="",E285="",G285="",H285=""),"",M285-N(I285))</f>
        <v/>
      </c>
      <c r="O285" s="12">
        <f>IF(A285="","",YEAR(A285)*100+MONTH(A285))</f>
        <v/>
      </c>
      <c r="P285" s="7" t="n"/>
    </row>
    <row r="286">
      <c r="A286" s="6" t="n"/>
      <c r="B286" s="7" t="n"/>
      <c r="C286" s="7" t="n"/>
      <c r="D286" s="7" t="n"/>
      <c r="E286" s="7" t="n"/>
      <c r="F286" s="8" t="n"/>
      <c r="G286" s="9" t="n"/>
      <c r="H286" s="9" t="n"/>
      <c r="I286" s="10" t="n"/>
      <c r="J286" s="10" t="n"/>
      <c r="K286" s="11">
        <f>IF(OR(OR(A286="",E286="",G286="",H286=""),D286=""),"",IF(J286&lt;&gt;"",J286,IF(D286="Day trade",MAX(0,N286)*0.01,IF(L286*0.00005&gt;1,L286*0.00005,0))))</f>
        <v/>
      </c>
      <c r="L286" s="11">
        <f>IF(OR(A286="",E286="",G286="",H286=""),"",E286*H286*IF(F286="",1,F286))</f>
        <v/>
      </c>
      <c r="M286" s="11">
        <f>IF(OR(A286="",E286="",G286="",H286=""),"",(H286-G286)*E286*IF(F286="",1,F286))</f>
        <v/>
      </c>
      <c r="N286" s="11">
        <f>IF(OR(A286="",E286="",G286="",H286=""),"",M286-N(I286))</f>
        <v/>
      </c>
      <c r="O286" s="12">
        <f>IF(A286="","",YEAR(A286)*100+MONTH(A286))</f>
        <v/>
      </c>
      <c r="P286" s="7" t="n"/>
    </row>
    <row r="287">
      <c r="A287" s="6" t="n"/>
      <c r="B287" s="7" t="n"/>
      <c r="C287" s="7" t="n"/>
      <c r="D287" s="7" t="n"/>
      <c r="E287" s="7" t="n"/>
      <c r="F287" s="8" t="n"/>
      <c r="G287" s="9" t="n"/>
      <c r="H287" s="9" t="n"/>
      <c r="I287" s="10" t="n"/>
      <c r="J287" s="10" t="n"/>
      <c r="K287" s="11">
        <f>IF(OR(OR(A287="",E287="",G287="",H287=""),D287=""),"",IF(J287&lt;&gt;"",J287,IF(D287="Day trade",MAX(0,N287)*0.01,IF(L287*0.00005&gt;1,L287*0.00005,0))))</f>
        <v/>
      </c>
      <c r="L287" s="11">
        <f>IF(OR(A287="",E287="",G287="",H287=""),"",E287*H287*IF(F287="",1,F287))</f>
        <v/>
      </c>
      <c r="M287" s="11">
        <f>IF(OR(A287="",E287="",G287="",H287=""),"",(H287-G287)*E287*IF(F287="",1,F287))</f>
        <v/>
      </c>
      <c r="N287" s="11">
        <f>IF(OR(A287="",E287="",G287="",H287=""),"",M287-N(I287))</f>
        <v/>
      </c>
      <c r="O287" s="12">
        <f>IF(A287="","",YEAR(A287)*100+MONTH(A287))</f>
        <v/>
      </c>
      <c r="P287" s="7" t="n"/>
    </row>
    <row r="288">
      <c r="A288" s="6" t="n"/>
      <c r="B288" s="7" t="n"/>
      <c r="C288" s="7" t="n"/>
      <c r="D288" s="7" t="n"/>
      <c r="E288" s="7" t="n"/>
      <c r="F288" s="8" t="n"/>
      <c r="G288" s="9" t="n"/>
      <c r="H288" s="9" t="n"/>
      <c r="I288" s="10" t="n"/>
      <c r="J288" s="10" t="n"/>
      <c r="K288" s="11">
        <f>IF(OR(OR(A288="",E288="",G288="",H288=""),D288=""),"",IF(J288&lt;&gt;"",J288,IF(D288="Day trade",MAX(0,N288)*0.01,IF(L288*0.00005&gt;1,L288*0.00005,0))))</f>
        <v/>
      </c>
      <c r="L288" s="11">
        <f>IF(OR(A288="",E288="",G288="",H288=""),"",E288*H288*IF(F288="",1,F288))</f>
        <v/>
      </c>
      <c r="M288" s="11">
        <f>IF(OR(A288="",E288="",G288="",H288=""),"",(H288-G288)*E288*IF(F288="",1,F288))</f>
        <v/>
      </c>
      <c r="N288" s="11">
        <f>IF(OR(A288="",E288="",G288="",H288=""),"",M288-N(I288))</f>
        <v/>
      </c>
      <c r="O288" s="12">
        <f>IF(A288="","",YEAR(A288)*100+MONTH(A288))</f>
        <v/>
      </c>
      <c r="P288" s="7" t="n"/>
    </row>
    <row r="289">
      <c r="A289" s="6" t="n"/>
      <c r="B289" s="7" t="n"/>
      <c r="C289" s="7" t="n"/>
      <c r="D289" s="7" t="n"/>
      <c r="E289" s="7" t="n"/>
      <c r="F289" s="8" t="n"/>
      <c r="G289" s="9" t="n"/>
      <c r="H289" s="9" t="n"/>
      <c r="I289" s="10" t="n"/>
      <c r="J289" s="10" t="n"/>
      <c r="K289" s="11">
        <f>IF(OR(OR(A289="",E289="",G289="",H289=""),D289=""),"",IF(J289&lt;&gt;"",J289,IF(D289="Day trade",MAX(0,N289)*0.01,IF(L289*0.00005&gt;1,L289*0.00005,0))))</f>
        <v/>
      </c>
      <c r="L289" s="11">
        <f>IF(OR(A289="",E289="",G289="",H289=""),"",E289*H289*IF(F289="",1,F289))</f>
        <v/>
      </c>
      <c r="M289" s="11">
        <f>IF(OR(A289="",E289="",G289="",H289=""),"",(H289-G289)*E289*IF(F289="",1,F289))</f>
        <v/>
      </c>
      <c r="N289" s="11">
        <f>IF(OR(A289="",E289="",G289="",H289=""),"",M289-N(I289))</f>
        <v/>
      </c>
      <c r="O289" s="12">
        <f>IF(A289="","",YEAR(A289)*100+MONTH(A289))</f>
        <v/>
      </c>
      <c r="P289" s="7" t="n"/>
    </row>
    <row r="290">
      <c r="A290" s="6" t="n"/>
      <c r="B290" s="7" t="n"/>
      <c r="C290" s="7" t="n"/>
      <c r="D290" s="7" t="n"/>
      <c r="E290" s="7" t="n"/>
      <c r="F290" s="8" t="n"/>
      <c r="G290" s="9" t="n"/>
      <c r="H290" s="9" t="n"/>
      <c r="I290" s="10" t="n"/>
      <c r="J290" s="10" t="n"/>
      <c r="K290" s="11">
        <f>IF(OR(OR(A290="",E290="",G290="",H290=""),D290=""),"",IF(J290&lt;&gt;"",J290,IF(D290="Day trade",MAX(0,N290)*0.01,IF(L290*0.00005&gt;1,L290*0.00005,0))))</f>
        <v/>
      </c>
      <c r="L290" s="11">
        <f>IF(OR(A290="",E290="",G290="",H290=""),"",E290*H290*IF(F290="",1,F290))</f>
        <v/>
      </c>
      <c r="M290" s="11">
        <f>IF(OR(A290="",E290="",G290="",H290=""),"",(H290-G290)*E290*IF(F290="",1,F290))</f>
        <v/>
      </c>
      <c r="N290" s="11">
        <f>IF(OR(A290="",E290="",G290="",H290=""),"",M290-N(I290))</f>
        <v/>
      </c>
      <c r="O290" s="12">
        <f>IF(A290="","",YEAR(A290)*100+MONTH(A290))</f>
        <v/>
      </c>
      <c r="P290" s="7" t="n"/>
    </row>
    <row r="291">
      <c r="A291" s="6" t="n"/>
      <c r="B291" s="7" t="n"/>
      <c r="C291" s="7" t="n"/>
      <c r="D291" s="7" t="n"/>
      <c r="E291" s="7" t="n"/>
      <c r="F291" s="8" t="n"/>
      <c r="G291" s="9" t="n"/>
      <c r="H291" s="9" t="n"/>
      <c r="I291" s="10" t="n"/>
      <c r="J291" s="10" t="n"/>
      <c r="K291" s="11">
        <f>IF(OR(OR(A291="",E291="",G291="",H291=""),D291=""),"",IF(J291&lt;&gt;"",J291,IF(D291="Day trade",MAX(0,N291)*0.01,IF(L291*0.00005&gt;1,L291*0.00005,0))))</f>
        <v/>
      </c>
      <c r="L291" s="11">
        <f>IF(OR(A291="",E291="",G291="",H291=""),"",E291*H291*IF(F291="",1,F291))</f>
        <v/>
      </c>
      <c r="M291" s="11">
        <f>IF(OR(A291="",E291="",G291="",H291=""),"",(H291-G291)*E291*IF(F291="",1,F291))</f>
        <v/>
      </c>
      <c r="N291" s="11">
        <f>IF(OR(A291="",E291="",G291="",H291=""),"",M291-N(I291))</f>
        <v/>
      </c>
      <c r="O291" s="12">
        <f>IF(A291="","",YEAR(A291)*100+MONTH(A291))</f>
        <v/>
      </c>
      <c r="P291" s="7" t="n"/>
    </row>
    <row r="292">
      <c r="A292" s="6" t="n"/>
      <c r="B292" s="7" t="n"/>
      <c r="C292" s="7" t="n"/>
      <c r="D292" s="7" t="n"/>
      <c r="E292" s="7" t="n"/>
      <c r="F292" s="8" t="n"/>
      <c r="G292" s="9" t="n"/>
      <c r="H292" s="9" t="n"/>
      <c r="I292" s="10" t="n"/>
      <c r="J292" s="10" t="n"/>
      <c r="K292" s="11">
        <f>IF(OR(OR(A292="",E292="",G292="",H292=""),D292=""),"",IF(J292&lt;&gt;"",J292,IF(D292="Day trade",MAX(0,N292)*0.01,IF(L292*0.00005&gt;1,L292*0.00005,0))))</f>
        <v/>
      </c>
      <c r="L292" s="11">
        <f>IF(OR(A292="",E292="",G292="",H292=""),"",E292*H292*IF(F292="",1,F292))</f>
        <v/>
      </c>
      <c r="M292" s="11">
        <f>IF(OR(A292="",E292="",G292="",H292=""),"",(H292-G292)*E292*IF(F292="",1,F292))</f>
        <v/>
      </c>
      <c r="N292" s="11">
        <f>IF(OR(A292="",E292="",G292="",H292=""),"",M292-N(I292))</f>
        <v/>
      </c>
      <c r="O292" s="12">
        <f>IF(A292="","",YEAR(A292)*100+MONTH(A292))</f>
        <v/>
      </c>
      <c r="P292" s="7" t="n"/>
    </row>
    <row r="293">
      <c r="A293" s="6" t="n"/>
      <c r="B293" s="7" t="n"/>
      <c r="C293" s="7" t="n"/>
      <c r="D293" s="7" t="n"/>
      <c r="E293" s="7" t="n"/>
      <c r="F293" s="8" t="n"/>
      <c r="G293" s="9" t="n"/>
      <c r="H293" s="9" t="n"/>
      <c r="I293" s="10" t="n"/>
      <c r="J293" s="10" t="n"/>
      <c r="K293" s="11">
        <f>IF(OR(OR(A293="",E293="",G293="",H293=""),D293=""),"",IF(J293&lt;&gt;"",J293,IF(D293="Day trade",MAX(0,N293)*0.01,IF(L293*0.00005&gt;1,L293*0.00005,0))))</f>
        <v/>
      </c>
      <c r="L293" s="11">
        <f>IF(OR(A293="",E293="",G293="",H293=""),"",E293*H293*IF(F293="",1,F293))</f>
        <v/>
      </c>
      <c r="M293" s="11">
        <f>IF(OR(A293="",E293="",G293="",H293=""),"",(H293-G293)*E293*IF(F293="",1,F293))</f>
        <v/>
      </c>
      <c r="N293" s="11">
        <f>IF(OR(A293="",E293="",G293="",H293=""),"",M293-N(I293))</f>
        <v/>
      </c>
      <c r="O293" s="12">
        <f>IF(A293="","",YEAR(A293)*100+MONTH(A293))</f>
        <v/>
      </c>
      <c r="P293" s="7" t="n"/>
    </row>
    <row r="294">
      <c r="A294" s="6" t="n"/>
      <c r="B294" s="7" t="n"/>
      <c r="C294" s="7" t="n"/>
      <c r="D294" s="7" t="n"/>
      <c r="E294" s="7" t="n"/>
      <c r="F294" s="8" t="n"/>
      <c r="G294" s="9" t="n"/>
      <c r="H294" s="9" t="n"/>
      <c r="I294" s="10" t="n"/>
      <c r="J294" s="10" t="n"/>
      <c r="K294" s="11">
        <f>IF(OR(OR(A294="",E294="",G294="",H294=""),D294=""),"",IF(J294&lt;&gt;"",J294,IF(D294="Day trade",MAX(0,N294)*0.01,IF(L294*0.00005&gt;1,L294*0.00005,0))))</f>
        <v/>
      </c>
      <c r="L294" s="11">
        <f>IF(OR(A294="",E294="",G294="",H294=""),"",E294*H294*IF(F294="",1,F294))</f>
        <v/>
      </c>
      <c r="M294" s="11">
        <f>IF(OR(A294="",E294="",G294="",H294=""),"",(H294-G294)*E294*IF(F294="",1,F294))</f>
        <v/>
      </c>
      <c r="N294" s="11">
        <f>IF(OR(A294="",E294="",G294="",H294=""),"",M294-N(I294))</f>
        <v/>
      </c>
      <c r="O294" s="12">
        <f>IF(A294="","",YEAR(A294)*100+MONTH(A294))</f>
        <v/>
      </c>
      <c r="P294" s="7" t="n"/>
    </row>
    <row r="295">
      <c r="A295" s="6" t="n"/>
      <c r="B295" s="7" t="n"/>
      <c r="C295" s="7" t="n"/>
      <c r="D295" s="7" t="n"/>
      <c r="E295" s="7" t="n"/>
      <c r="F295" s="8" t="n"/>
      <c r="G295" s="9" t="n"/>
      <c r="H295" s="9" t="n"/>
      <c r="I295" s="10" t="n"/>
      <c r="J295" s="10" t="n"/>
      <c r="K295" s="11">
        <f>IF(OR(OR(A295="",E295="",G295="",H295=""),D295=""),"",IF(J295&lt;&gt;"",J295,IF(D295="Day trade",MAX(0,N295)*0.01,IF(L295*0.00005&gt;1,L295*0.00005,0))))</f>
        <v/>
      </c>
      <c r="L295" s="11">
        <f>IF(OR(A295="",E295="",G295="",H295=""),"",E295*H295*IF(F295="",1,F295))</f>
        <v/>
      </c>
      <c r="M295" s="11">
        <f>IF(OR(A295="",E295="",G295="",H295=""),"",(H295-G295)*E295*IF(F295="",1,F295))</f>
        <v/>
      </c>
      <c r="N295" s="11">
        <f>IF(OR(A295="",E295="",G295="",H295=""),"",M295-N(I295))</f>
        <v/>
      </c>
      <c r="O295" s="12">
        <f>IF(A295="","",YEAR(A295)*100+MONTH(A295))</f>
        <v/>
      </c>
      <c r="P295" s="7" t="n"/>
    </row>
    <row r="296">
      <c r="A296" s="6" t="n"/>
      <c r="B296" s="7" t="n"/>
      <c r="C296" s="7" t="n"/>
      <c r="D296" s="7" t="n"/>
      <c r="E296" s="7" t="n"/>
      <c r="F296" s="8" t="n"/>
      <c r="G296" s="9" t="n"/>
      <c r="H296" s="9" t="n"/>
      <c r="I296" s="10" t="n"/>
      <c r="J296" s="10" t="n"/>
      <c r="K296" s="11">
        <f>IF(OR(OR(A296="",E296="",G296="",H296=""),D296=""),"",IF(J296&lt;&gt;"",J296,IF(D296="Day trade",MAX(0,N296)*0.01,IF(L296*0.00005&gt;1,L296*0.00005,0))))</f>
        <v/>
      </c>
      <c r="L296" s="11">
        <f>IF(OR(A296="",E296="",G296="",H296=""),"",E296*H296*IF(F296="",1,F296))</f>
        <v/>
      </c>
      <c r="M296" s="11">
        <f>IF(OR(A296="",E296="",G296="",H296=""),"",(H296-G296)*E296*IF(F296="",1,F296))</f>
        <v/>
      </c>
      <c r="N296" s="11">
        <f>IF(OR(A296="",E296="",G296="",H296=""),"",M296-N(I296))</f>
        <v/>
      </c>
      <c r="O296" s="12">
        <f>IF(A296="","",YEAR(A296)*100+MONTH(A296))</f>
        <v/>
      </c>
      <c r="P296" s="7" t="n"/>
    </row>
    <row r="297">
      <c r="A297" s="6" t="n"/>
      <c r="B297" s="7" t="n"/>
      <c r="C297" s="7" t="n"/>
      <c r="D297" s="7" t="n"/>
      <c r="E297" s="7" t="n"/>
      <c r="F297" s="8" t="n"/>
      <c r="G297" s="9" t="n"/>
      <c r="H297" s="9" t="n"/>
      <c r="I297" s="10" t="n"/>
      <c r="J297" s="10" t="n"/>
      <c r="K297" s="11">
        <f>IF(OR(OR(A297="",E297="",G297="",H297=""),D297=""),"",IF(J297&lt;&gt;"",J297,IF(D297="Day trade",MAX(0,N297)*0.01,IF(L297*0.00005&gt;1,L297*0.00005,0))))</f>
        <v/>
      </c>
      <c r="L297" s="11">
        <f>IF(OR(A297="",E297="",G297="",H297=""),"",E297*H297*IF(F297="",1,F297))</f>
        <v/>
      </c>
      <c r="M297" s="11">
        <f>IF(OR(A297="",E297="",G297="",H297=""),"",(H297-G297)*E297*IF(F297="",1,F297))</f>
        <v/>
      </c>
      <c r="N297" s="11">
        <f>IF(OR(A297="",E297="",G297="",H297=""),"",M297-N(I297))</f>
        <v/>
      </c>
      <c r="O297" s="12">
        <f>IF(A297="","",YEAR(A297)*100+MONTH(A297))</f>
        <v/>
      </c>
      <c r="P297" s="7" t="n"/>
    </row>
    <row r="298">
      <c r="A298" s="6" t="n"/>
      <c r="B298" s="7" t="n"/>
      <c r="C298" s="7" t="n"/>
      <c r="D298" s="7" t="n"/>
      <c r="E298" s="7" t="n"/>
      <c r="F298" s="8" t="n"/>
      <c r="G298" s="9" t="n"/>
      <c r="H298" s="9" t="n"/>
      <c r="I298" s="10" t="n"/>
      <c r="J298" s="10" t="n"/>
      <c r="K298" s="11">
        <f>IF(OR(OR(A298="",E298="",G298="",H298=""),D298=""),"",IF(J298&lt;&gt;"",J298,IF(D298="Day trade",MAX(0,N298)*0.01,IF(L298*0.00005&gt;1,L298*0.00005,0))))</f>
        <v/>
      </c>
      <c r="L298" s="11">
        <f>IF(OR(A298="",E298="",G298="",H298=""),"",E298*H298*IF(F298="",1,F298))</f>
        <v/>
      </c>
      <c r="M298" s="11">
        <f>IF(OR(A298="",E298="",G298="",H298=""),"",(H298-G298)*E298*IF(F298="",1,F298))</f>
        <v/>
      </c>
      <c r="N298" s="11">
        <f>IF(OR(A298="",E298="",G298="",H298=""),"",M298-N(I298))</f>
        <v/>
      </c>
      <c r="O298" s="12">
        <f>IF(A298="","",YEAR(A298)*100+MONTH(A298))</f>
        <v/>
      </c>
      <c r="P298" s="7" t="n"/>
    </row>
    <row r="299">
      <c r="A299" s="6" t="n"/>
      <c r="B299" s="7" t="n"/>
      <c r="C299" s="7" t="n"/>
      <c r="D299" s="7" t="n"/>
      <c r="E299" s="7" t="n"/>
      <c r="F299" s="8" t="n"/>
      <c r="G299" s="9" t="n"/>
      <c r="H299" s="9" t="n"/>
      <c r="I299" s="10" t="n"/>
      <c r="J299" s="10" t="n"/>
      <c r="K299" s="11">
        <f>IF(OR(OR(A299="",E299="",G299="",H299=""),D299=""),"",IF(J299&lt;&gt;"",J299,IF(D299="Day trade",MAX(0,N299)*0.01,IF(L299*0.00005&gt;1,L299*0.00005,0))))</f>
        <v/>
      </c>
      <c r="L299" s="11">
        <f>IF(OR(A299="",E299="",G299="",H299=""),"",E299*H299*IF(F299="",1,F299))</f>
        <v/>
      </c>
      <c r="M299" s="11">
        <f>IF(OR(A299="",E299="",G299="",H299=""),"",(H299-G299)*E299*IF(F299="",1,F299))</f>
        <v/>
      </c>
      <c r="N299" s="11">
        <f>IF(OR(A299="",E299="",G299="",H299=""),"",M299-N(I299))</f>
        <v/>
      </c>
      <c r="O299" s="12">
        <f>IF(A299="","",YEAR(A299)*100+MONTH(A299))</f>
        <v/>
      </c>
      <c r="P299" s="7" t="n"/>
    </row>
    <row r="300">
      <c r="A300" s="6" t="n"/>
      <c r="B300" s="7" t="n"/>
      <c r="C300" s="7" t="n"/>
      <c r="D300" s="7" t="n"/>
      <c r="E300" s="7" t="n"/>
      <c r="F300" s="8" t="n"/>
      <c r="G300" s="9" t="n"/>
      <c r="H300" s="9" t="n"/>
      <c r="I300" s="10" t="n"/>
      <c r="J300" s="10" t="n"/>
      <c r="K300" s="11">
        <f>IF(OR(OR(A300="",E300="",G300="",H300=""),D300=""),"",IF(J300&lt;&gt;"",J300,IF(D300="Day trade",MAX(0,N300)*0.01,IF(L300*0.00005&gt;1,L300*0.00005,0))))</f>
        <v/>
      </c>
      <c r="L300" s="11">
        <f>IF(OR(A300="",E300="",G300="",H300=""),"",E300*H300*IF(F300="",1,F300))</f>
        <v/>
      </c>
      <c r="M300" s="11">
        <f>IF(OR(A300="",E300="",G300="",H300=""),"",(H300-G300)*E300*IF(F300="",1,F300))</f>
        <v/>
      </c>
      <c r="N300" s="11">
        <f>IF(OR(A300="",E300="",G300="",H300=""),"",M300-N(I300))</f>
        <v/>
      </c>
      <c r="O300" s="12">
        <f>IF(A300="","",YEAR(A300)*100+MONTH(A300))</f>
        <v/>
      </c>
      <c r="P300" s="7" t="n"/>
    </row>
    <row r="301">
      <c r="A301" s="6" t="n"/>
      <c r="B301" s="7" t="n"/>
      <c r="C301" s="7" t="n"/>
      <c r="D301" s="7" t="n"/>
      <c r="E301" s="7" t="n"/>
      <c r="F301" s="8" t="n"/>
      <c r="G301" s="9" t="n"/>
      <c r="H301" s="9" t="n"/>
      <c r="I301" s="10" t="n"/>
      <c r="J301" s="10" t="n"/>
      <c r="K301" s="11">
        <f>IF(OR(OR(A301="",E301="",G301="",H301=""),D301=""),"",IF(J301&lt;&gt;"",J301,IF(D301="Day trade",MAX(0,N301)*0.01,IF(L301*0.00005&gt;1,L301*0.00005,0))))</f>
        <v/>
      </c>
      <c r="L301" s="11">
        <f>IF(OR(A301="",E301="",G301="",H301=""),"",E301*H301*IF(F301="",1,F301))</f>
        <v/>
      </c>
      <c r="M301" s="11">
        <f>IF(OR(A301="",E301="",G301="",H301=""),"",(H301-G301)*E301*IF(F301="",1,F301))</f>
        <v/>
      </c>
      <c r="N301" s="11">
        <f>IF(OR(A301="",E301="",G301="",H301=""),"",M301-N(I301))</f>
        <v/>
      </c>
      <c r="O301" s="12">
        <f>IF(A301="","",YEAR(A301)*100+MONTH(A301))</f>
        <v/>
      </c>
      <c r="P301" s="7" t="n"/>
    </row>
    <row r="302">
      <c r="A302" s="6" t="n"/>
      <c r="B302" s="7" t="n"/>
      <c r="C302" s="7" t="n"/>
      <c r="D302" s="7" t="n"/>
      <c r="E302" s="7" t="n"/>
      <c r="F302" s="8" t="n"/>
      <c r="G302" s="9" t="n"/>
      <c r="H302" s="9" t="n"/>
      <c r="I302" s="10" t="n"/>
      <c r="J302" s="10" t="n"/>
      <c r="K302" s="11">
        <f>IF(OR(OR(A302="",E302="",G302="",H302=""),D302=""),"",IF(J302&lt;&gt;"",J302,IF(D302="Day trade",MAX(0,N302)*0.01,IF(L302*0.00005&gt;1,L302*0.00005,0))))</f>
        <v/>
      </c>
      <c r="L302" s="11">
        <f>IF(OR(A302="",E302="",G302="",H302=""),"",E302*H302*IF(F302="",1,F302))</f>
        <v/>
      </c>
      <c r="M302" s="11">
        <f>IF(OR(A302="",E302="",G302="",H302=""),"",(H302-G302)*E302*IF(F302="",1,F302))</f>
        <v/>
      </c>
      <c r="N302" s="11">
        <f>IF(OR(A302="",E302="",G302="",H302=""),"",M302-N(I302))</f>
        <v/>
      </c>
      <c r="O302" s="12">
        <f>IF(A302="","",YEAR(A302)*100+MONTH(A302))</f>
        <v/>
      </c>
      <c r="P302" s="7" t="n"/>
    </row>
    <row r="303">
      <c r="A303" s="6" t="n"/>
      <c r="B303" s="7" t="n"/>
      <c r="C303" s="7" t="n"/>
      <c r="D303" s="7" t="n"/>
      <c r="E303" s="7" t="n"/>
      <c r="F303" s="8" t="n"/>
      <c r="G303" s="9" t="n"/>
      <c r="H303" s="9" t="n"/>
      <c r="I303" s="10" t="n"/>
      <c r="J303" s="10" t="n"/>
      <c r="K303" s="11">
        <f>IF(OR(OR(A303="",E303="",G303="",H303=""),D303=""),"",IF(J303&lt;&gt;"",J303,IF(D303="Day trade",MAX(0,N303)*0.01,IF(L303*0.00005&gt;1,L303*0.00005,0))))</f>
        <v/>
      </c>
      <c r="L303" s="11">
        <f>IF(OR(A303="",E303="",G303="",H303=""),"",E303*H303*IF(F303="",1,F303))</f>
        <v/>
      </c>
      <c r="M303" s="11">
        <f>IF(OR(A303="",E303="",G303="",H303=""),"",(H303-G303)*E303*IF(F303="",1,F303))</f>
        <v/>
      </c>
      <c r="N303" s="11">
        <f>IF(OR(A303="",E303="",G303="",H303=""),"",M303-N(I303))</f>
        <v/>
      </c>
      <c r="O303" s="12">
        <f>IF(A303="","",YEAR(A303)*100+MONTH(A303))</f>
        <v/>
      </c>
      <c r="P303" s="7" t="n"/>
    </row>
    <row r="304">
      <c r="A304" s="6" t="n"/>
      <c r="B304" s="7" t="n"/>
      <c r="C304" s="7" t="n"/>
      <c r="D304" s="7" t="n"/>
      <c r="E304" s="7" t="n"/>
      <c r="F304" s="8" t="n"/>
      <c r="G304" s="9" t="n"/>
      <c r="H304" s="9" t="n"/>
      <c r="I304" s="10" t="n"/>
      <c r="J304" s="10" t="n"/>
      <c r="K304" s="11">
        <f>IF(OR(OR(A304="",E304="",G304="",H304=""),D304=""),"",IF(J304&lt;&gt;"",J304,IF(D304="Day trade",MAX(0,N304)*0.01,IF(L304*0.00005&gt;1,L304*0.00005,0))))</f>
        <v/>
      </c>
      <c r="L304" s="11">
        <f>IF(OR(A304="",E304="",G304="",H304=""),"",E304*H304*IF(F304="",1,F304))</f>
        <v/>
      </c>
      <c r="M304" s="11">
        <f>IF(OR(A304="",E304="",G304="",H304=""),"",(H304-G304)*E304*IF(F304="",1,F304))</f>
        <v/>
      </c>
      <c r="N304" s="11">
        <f>IF(OR(A304="",E304="",G304="",H304=""),"",M304-N(I304))</f>
        <v/>
      </c>
      <c r="O304" s="12">
        <f>IF(A304="","",YEAR(A304)*100+MONTH(A304))</f>
        <v/>
      </c>
      <c r="P304" s="7" t="n"/>
    </row>
    <row r="305">
      <c r="A305" s="6" t="n"/>
      <c r="B305" s="7" t="n"/>
      <c r="C305" s="7" t="n"/>
      <c r="D305" s="7" t="n"/>
      <c r="E305" s="7" t="n"/>
      <c r="F305" s="8" t="n"/>
      <c r="G305" s="9" t="n"/>
      <c r="H305" s="9" t="n"/>
      <c r="I305" s="10" t="n"/>
      <c r="J305" s="10" t="n"/>
      <c r="K305" s="11">
        <f>IF(OR(OR(A305="",E305="",G305="",H305=""),D305=""),"",IF(J305&lt;&gt;"",J305,IF(D305="Day trade",MAX(0,N305)*0.01,IF(L305*0.00005&gt;1,L305*0.00005,0))))</f>
        <v/>
      </c>
      <c r="L305" s="11">
        <f>IF(OR(A305="",E305="",G305="",H305=""),"",E305*H305*IF(F305="",1,F305))</f>
        <v/>
      </c>
      <c r="M305" s="11">
        <f>IF(OR(A305="",E305="",G305="",H305=""),"",(H305-G305)*E305*IF(F305="",1,F305))</f>
        <v/>
      </c>
      <c r="N305" s="11">
        <f>IF(OR(A305="",E305="",G305="",H305=""),"",M305-N(I305))</f>
        <v/>
      </c>
      <c r="O305" s="12">
        <f>IF(A305="","",YEAR(A305)*100+MONTH(A305))</f>
        <v/>
      </c>
      <c r="P305" s="7" t="n"/>
    </row>
    <row r="306">
      <c r="A306" s="6" t="n"/>
      <c r="B306" s="7" t="n"/>
      <c r="C306" s="7" t="n"/>
      <c r="D306" s="7" t="n"/>
      <c r="E306" s="7" t="n"/>
      <c r="F306" s="8" t="n"/>
      <c r="G306" s="9" t="n"/>
      <c r="H306" s="9" t="n"/>
      <c r="I306" s="10" t="n"/>
      <c r="J306" s="10" t="n"/>
      <c r="K306" s="11">
        <f>IF(OR(OR(A306="",E306="",G306="",H306=""),D306=""),"",IF(J306&lt;&gt;"",J306,IF(D306="Day trade",MAX(0,N306)*0.01,IF(L306*0.00005&gt;1,L306*0.00005,0))))</f>
        <v/>
      </c>
      <c r="L306" s="11">
        <f>IF(OR(A306="",E306="",G306="",H306=""),"",E306*H306*IF(F306="",1,F306))</f>
        <v/>
      </c>
      <c r="M306" s="11">
        <f>IF(OR(A306="",E306="",G306="",H306=""),"",(H306-G306)*E306*IF(F306="",1,F306))</f>
        <v/>
      </c>
      <c r="N306" s="11">
        <f>IF(OR(A306="",E306="",G306="",H306=""),"",M306-N(I306))</f>
        <v/>
      </c>
      <c r="O306" s="12">
        <f>IF(A306="","",YEAR(A306)*100+MONTH(A306))</f>
        <v/>
      </c>
      <c r="P306" s="7" t="n"/>
    </row>
    <row r="307">
      <c r="A307" s="6" t="n"/>
      <c r="B307" s="7" t="n"/>
      <c r="C307" s="7" t="n"/>
      <c r="D307" s="7" t="n"/>
      <c r="E307" s="7" t="n"/>
      <c r="F307" s="8" t="n"/>
      <c r="G307" s="9" t="n"/>
      <c r="H307" s="9" t="n"/>
      <c r="I307" s="10" t="n"/>
      <c r="J307" s="10" t="n"/>
      <c r="K307" s="11">
        <f>IF(OR(OR(A307="",E307="",G307="",H307=""),D307=""),"",IF(J307&lt;&gt;"",J307,IF(D307="Day trade",MAX(0,N307)*0.01,IF(L307*0.00005&gt;1,L307*0.00005,0))))</f>
        <v/>
      </c>
      <c r="L307" s="11">
        <f>IF(OR(A307="",E307="",G307="",H307=""),"",E307*H307*IF(F307="",1,F307))</f>
        <v/>
      </c>
      <c r="M307" s="11">
        <f>IF(OR(A307="",E307="",G307="",H307=""),"",(H307-G307)*E307*IF(F307="",1,F307))</f>
        <v/>
      </c>
      <c r="N307" s="11">
        <f>IF(OR(A307="",E307="",G307="",H307=""),"",M307-N(I307))</f>
        <v/>
      </c>
      <c r="O307" s="12">
        <f>IF(A307="","",YEAR(A307)*100+MONTH(A307))</f>
        <v/>
      </c>
      <c r="P307" s="7" t="n"/>
    </row>
    <row r="308">
      <c r="A308" s="6" t="n"/>
      <c r="B308" s="7" t="n"/>
      <c r="C308" s="7" t="n"/>
      <c r="D308" s="7" t="n"/>
      <c r="E308" s="7" t="n"/>
      <c r="F308" s="8" t="n"/>
      <c r="G308" s="9" t="n"/>
      <c r="H308" s="9" t="n"/>
      <c r="I308" s="10" t="n"/>
      <c r="J308" s="10" t="n"/>
      <c r="K308" s="11">
        <f>IF(OR(OR(A308="",E308="",G308="",H308=""),D308=""),"",IF(J308&lt;&gt;"",J308,IF(D308="Day trade",MAX(0,N308)*0.01,IF(L308*0.00005&gt;1,L308*0.00005,0))))</f>
        <v/>
      </c>
      <c r="L308" s="11">
        <f>IF(OR(A308="",E308="",G308="",H308=""),"",E308*H308*IF(F308="",1,F308))</f>
        <v/>
      </c>
      <c r="M308" s="11">
        <f>IF(OR(A308="",E308="",G308="",H308=""),"",(H308-G308)*E308*IF(F308="",1,F308))</f>
        <v/>
      </c>
      <c r="N308" s="11">
        <f>IF(OR(A308="",E308="",G308="",H308=""),"",M308-N(I308))</f>
        <v/>
      </c>
      <c r="O308" s="12">
        <f>IF(A308="","",YEAR(A308)*100+MONTH(A308))</f>
        <v/>
      </c>
      <c r="P308" s="7" t="n"/>
    </row>
    <row r="309">
      <c r="A309" s="6" t="n"/>
      <c r="B309" s="7" t="n"/>
      <c r="C309" s="7" t="n"/>
      <c r="D309" s="7" t="n"/>
      <c r="E309" s="7" t="n"/>
      <c r="F309" s="8" t="n"/>
      <c r="G309" s="9" t="n"/>
      <c r="H309" s="9" t="n"/>
      <c r="I309" s="10" t="n"/>
      <c r="J309" s="10" t="n"/>
      <c r="K309" s="11">
        <f>IF(OR(OR(A309="",E309="",G309="",H309=""),D309=""),"",IF(J309&lt;&gt;"",J309,IF(D309="Day trade",MAX(0,N309)*0.01,IF(L309*0.00005&gt;1,L309*0.00005,0))))</f>
        <v/>
      </c>
      <c r="L309" s="11">
        <f>IF(OR(A309="",E309="",G309="",H309=""),"",E309*H309*IF(F309="",1,F309))</f>
        <v/>
      </c>
      <c r="M309" s="11">
        <f>IF(OR(A309="",E309="",G309="",H309=""),"",(H309-G309)*E309*IF(F309="",1,F309))</f>
        <v/>
      </c>
      <c r="N309" s="11">
        <f>IF(OR(A309="",E309="",G309="",H309=""),"",M309-N(I309))</f>
        <v/>
      </c>
      <c r="O309" s="12">
        <f>IF(A309="","",YEAR(A309)*100+MONTH(A309))</f>
        <v/>
      </c>
      <c r="P309" s="7" t="n"/>
    </row>
    <row r="310">
      <c r="A310" s="6" t="n"/>
      <c r="B310" s="7" t="n"/>
      <c r="C310" s="7" t="n"/>
      <c r="D310" s="7" t="n"/>
      <c r="E310" s="7" t="n"/>
      <c r="F310" s="8" t="n"/>
      <c r="G310" s="9" t="n"/>
      <c r="H310" s="9" t="n"/>
      <c r="I310" s="10" t="n"/>
      <c r="J310" s="10" t="n"/>
      <c r="K310" s="11">
        <f>IF(OR(OR(A310="",E310="",G310="",H310=""),D310=""),"",IF(J310&lt;&gt;"",J310,IF(D310="Day trade",MAX(0,N310)*0.01,IF(L310*0.00005&gt;1,L310*0.00005,0))))</f>
        <v/>
      </c>
      <c r="L310" s="11">
        <f>IF(OR(A310="",E310="",G310="",H310=""),"",E310*H310*IF(F310="",1,F310))</f>
        <v/>
      </c>
      <c r="M310" s="11">
        <f>IF(OR(A310="",E310="",G310="",H310=""),"",(H310-G310)*E310*IF(F310="",1,F310))</f>
        <v/>
      </c>
      <c r="N310" s="11">
        <f>IF(OR(A310="",E310="",G310="",H310=""),"",M310-N(I310))</f>
        <v/>
      </c>
      <c r="O310" s="12">
        <f>IF(A310="","",YEAR(A310)*100+MONTH(A310))</f>
        <v/>
      </c>
      <c r="P310" s="7" t="n"/>
    </row>
    <row r="311">
      <c r="A311" s="6" t="n"/>
      <c r="B311" s="7" t="n"/>
      <c r="C311" s="7" t="n"/>
      <c r="D311" s="7" t="n"/>
      <c r="E311" s="7" t="n"/>
      <c r="F311" s="8" t="n"/>
      <c r="G311" s="9" t="n"/>
      <c r="H311" s="9" t="n"/>
      <c r="I311" s="10" t="n"/>
      <c r="J311" s="10" t="n"/>
      <c r="K311" s="11">
        <f>IF(OR(OR(A311="",E311="",G311="",H311=""),D311=""),"",IF(J311&lt;&gt;"",J311,IF(D311="Day trade",MAX(0,N311)*0.01,IF(L311*0.00005&gt;1,L311*0.00005,0))))</f>
        <v/>
      </c>
      <c r="L311" s="11">
        <f>IF(OR(A311="",E311="",G311="",H311=""),"",E311*H311*IF(F311="",1,F311))</f>
        <v/>
      </c>
      <c r="M311" s="11">
        <f>IF(OR(A311="",E311="",G311="",H311=""),"",(H311-G311)*E311*IF(F311="",1,F311))</f>
        <v/>
      </c>
      <c r="N311" s="11">
        <f>IF(OR(A311="",E311="",G311="",H311=""),"",M311-N(I311))</f>
        <v/>
      </c>
      <c r="O311" s="12">
        <f>IF(A311="","",YEAR(A311)*100+MONTH(A311))</f>
        <v/>
      </c>
      <c r="P311" s="7" t="n"/>
    </row>
    <row r="312">
      <c r="A312" s="6" t="n"/>
      <c r="B312" s="7" t="n"/>
      <c r="C312" s="7" t="n"/>
      <c r="D312" s="7" t="n"/>
      <c r="E312" s="7" t="n"/>
      <c r="F312" s="8" t="n"/>
      <c r="G312" s="9" t="n"/>
      <c r="H312" s="9" t="n"/>
      <c r="I312" s="10" t="n"/>
      <c r="J312" s="10" t="n"/>
      <c r="K312" s="11">
        <f>IF(OR(OR(A312="",E312="",G312="",H312=""),D312=""),"",IF(J312&lt;&gt;"",J312,IF(D312="Day trade",MAX(0,N312)*0.01,IF(L312*0.00005&gt;1,L312*0.00005,0))))</f>
        <v/>
      </c>
      <c r="L312" s="11">
        <f>IF(OR(A312="",E312="",G312="",H312=""),"",E312*H312*IF(F312="",1,F312))</f>
        <v/>
      </c>
      <c r="M312" s="11">
        <f>IF(OR(A312="",E312="",G312="",H312=""),"",(H312-G312)*E312*IF(F312="",1,F312))</f>
        <v/>
      </c>
      <c r="N312" s="11">
        <f>IF(OR(A312="",E312="",G312="",H312=""),"",M312-N(I312))</f>
        <v/>
      </c>
      <c r="O312" s="12">
        <f>IF(A312="","",YEAR(A312)*100+MONTH(A312))</f>
        <v/>
      </c>
      <c r="P312" s="7" t="n"/>
    </row>
    <row r="313">
      <c r="A313" s="6" t="n"/>
      <c r="B313" s="7" t="n"/>
      <c r="C313" s="7" t="n"/>
      <c r="D313" s="7" t="n"/>
      <c r="E313" s="7" t="n"/>
      <c r="F313" s="8" t="n"/>
      <c r="G313" s="9" t="n"/>
      <c r="H313" s="9" t="n"/>
      <c r="I313" s="10" t="n"/>
      <c r="J313" s="10" t="n"/>
      <c r="K313" s="11">
        <f>IF(OR(OR(A313="",E313="",G313="",H313=""),D313=""),"",IF(J313&lt;&gt;"",J313,IF(D313="Day trade",MAX(0,N313)*0.01,IF(L313*0.00005&gt;1,L313*0.00005,0))))</f>
        <v/>
      </c>
      <c r="L313" s="11">
        <f>IF(OR(A313="",E313="",G313="",H313=""),"",E313*H313*IF(F313="",1,F313))</f>
        <v/>
      </c>
      <c r="M313" s="11">
        <f>IF(OR(A313="",E313="",G313="",H313=""),"",(H313-G313)*E313*IF(F313="",1,F313))</f>
        <v/>
      </c>
      <c r="N313" s="11">
        <f>IF(OR(A313="",E313="",G313="",H313=""),"",M313-N(I313))</f>
        <v/>
      </c>
      <c r="O313" s="12">
        <f>IF(A313="","",YEAR(A313)*100+MONTH(A313))</f>
        <v/>
      </c>
      <c r="P313" s="7" t="n"/>
    </row>
    <row r="314">
      <c r="A314" s="6" t="n"/>
      <c r="B314" s="7" t="n"/>
      <c r="C314" s="7" t="n"/>
      <c r="D314" s="7" t="n"/>
      <c r="E314" s="7" t="n"/>
      <c r="F314" s="8" t="n"/>
      <c r="G314" s="9" t="n"/>
      <c r="H314" s="9" t="n"/>
      <c r="I314" s="10" t="n"/>
      <c r="J314" s="10" t="n"/>
      <c r="K314" s="11">
        <f>IF(OR(OR(A314="",E314="",G314="",H314=""),D314=""),"",IF(J314&lt;&gt;"",J314,IF(D314="Day trade",MAX(0,N314)*0.01,IF(L314*0.00005&gt;1,L314*0.00005,0))))</f>
        <v/>
      </c>
      <c r="L314" s="11">
        <f>IF(OR(A314="",E314="",G314="",H314=""),"",E314*H314*IF(F314="",1,F314))</f>
        <v/>
      </c>
      <c r="M314" s="11">
        <f>IF(OR(A314="",E314="",G314="",H314=""),"",(H314-G314)*E314*IF(F314="",1,F314))</f>
        <v/>
      </c>
      <c r="N314" s="11">
        <f>IF(OR(A314="",E314="",G314="",H314=""),"",M314-N(I314))</f>
        <v/>
      </c>
      <c r="O314" s="12">
        <f>IF(A314="","",YEAR(A314)*100+MONTH(A314))</f>
        <v/>
      </c>
      <c r="P314" s="7" t="n"/>
    </row>
    <row r="315">
      <c r="A315" s="6" t="n"/>
      <c r="B315" s="7" t="n"/>
      <c r="C315" s="7" t="n"/>
      <c r="D315" s="7" t="n"/>
      <c r="E315" s="7" t="n"/>
      <c r="F315" s="8" t="n"/>
      <c r="G315" s="9" t="n"/>
      <c r="H315" s="9" t="n"/>
      <c r="I315" s="10" t="n"/>
      <c r="J315" s="10" t="n"/>
      <c r="K315" s="11">
        <f>IF(OR(OR(A315="",E315="",G315="",H315=""),D315=""),"",IF(J315&lt;&gt;"",J315,IF(D315="Day trade",MAX(0,N315)*0.01,IF(L315*0.00005&gt;1,L315*0.00005,0))))</f>
        <v/>
      </c>
      <c r="L315" s="11">
        <f>IF(OR(A315="",E315="",G315="",H315=""),"",E315*H315*IF(F315="",1,F315))</f>
        <v/>
      </c>
      <c r="M315" s="11">
        <f>IF(OR(A315="",E315="",G315="",H315=""),"",(H315-G315)*E315*IF(F315="",1,F315))</f>
        <v/>
      </c>
      <c r="N315" s="11">
        <f>IF(OR(A315="",E315="",G315="",H315=""),"",M315-N(I315))</f>
        <v/>
      </c>
      <c r="O315" s="12">
        <f>IF(A315="","",YEAR(A315)*100+MONTH(A315))</f>
        <v/>
      </c>
      <c r="P315" s="7" t="n"/>
    </row>
    <row r="316">
      <c r="A316" s="6" t="n"/>
      <c r="B316" s="7" t="n"/>
      <c r="C316" s="7" t="n"/>
      <c r="D316" s="7" t="n"/>
      <c r="E316" s="7" t="n"/>
      <c r="F316" s="8" t="n"/>
      <c r="G316" s="9" t="n"/>
      <c r="H316" s="9" t="n"/>
      <c r="I316" s="10" t="n"/>
      <c r="J316" s="10" t="n"/>
      <c r="K316" s="11">
        <f>IF(OR(OR(A316="",E316="",G316="",H316=""),D316=""),"",IF(J316&lt;&gt;"",J316,IF(D316="Day trade",MAX(0,N316)*0.01,IF(L316*0.00005&gt;1,L316*0.00005,0))))</f>
        <v/>
      </c>
      <c r="L316" s="11">
        <f>IF(OR(A316="",E316="",G316="",H316=""),"",E316*H316*IF(F316="",1,F316))</f>
        <v/>
      </c>
      <c r="M316" s="11">
        <f>IF(OR(A316="",E316="",G316="",H316=""),"",(H316-G316)*E316*IF(F316="",1,F316))</f>
        <v/>
      </c>
      <c r="N316" s="11">
        <f>IF(OR(A316="",E316="",G316="",H316=""),"",M316-N(I316))</f>
        <v/>
      </c>
      <c r="O316" s="12">
        <f>IF(A316="","",YEAR(A316)*100+MONTH(A316))</f>
        <v/>
      </c>
      <c r="P316" s="7" t="n"/>
    </row>
    <row r="317">
      <c r="A317" s="6" t="n"/>
      <c r="B317" s="7" t="n"/>
      <c r="C317" s="7" t="n"/>
      <c r="D317" s="7" t="n"/>
      <c r="E317" s="7" t="n"/>
      <c r="F317" s="8" t="n"/>
      <c r="G317" s="9" t="n"/>
      <c r="H317" s="9" t="n"/>
      <c r="I317" s="10" t="n"/>
      <c r="J317" s="10" t="n"/>
      <c r="K317" s="11">
        <f>IF(OR(OR(A317="",E317="",G317="",H317=""),D317=""),"",IF(J317&lt;&gt;"",J317,IF(D317="Day trade",MAX(0,N317)*0.01,IF(L317*0.00005&gt;1,L317*0.00005,0))))</f>
        <v/>
      </c>
      <c r="L317" s="11">
        <f>IF(OR(A317="",E317="",G317="",H317=""),"",E317*H317*IF(F317="",1,F317))</f>
        <v/>
      </c>
      <c r="M317" s="11">
        <f>IF(OR(A317="",E317="",G317="",H317=""),"",(H317-G317)*E317*IF(F317="",1,F317))</f>
        <v/>
      </c>
      <c r="N317" s="11">
        <f>IF(OR(A317="",E317="",G317="",H317=""),"",M317-N(I317))</f>
        <v/>
      </c>
      <c r="O317" s="12">
        <f>IF(A317="","",YEAR(A317)*100+MONTH(A317))</f>
        <v/>
      </c>
      <c r="P317" s="7" t="n"/>
    </row>
    <row r="318">
      <c r="A318" s="6" t="n"/>
      <c r="B318" s="7" t="n"/>
      <c r="C318" s="7" t="n"/>
      <c r="D318" s="7" t="n"/>
      <c r="E318" s="7" t="n"/>
      <c r="F318" s="8" t="n"/>
      <c r="G318" s="9" t="n"/>
      <c r="H318" s="9" t="n"/>
      <c r="I318" s="10" t="n"/>
      <c r="J318" s="10" t="n"/>
      <c r="K318" s="11">
        <f>IF(OR(OR(A318="",E318="",G318="",H318=""),D318=""),"",IF(J318&lt;&gt;"",J318,IF(D318="Day trade",MAX(0,N318)*0.01,IF(L318*0.00005&gt;1,L318*0.00005,0))))</f>
        <v/>
      </c>
      <c r="L318" s="11">
        <f>IF(OR(A318="",E318="",G318="",H318=""),"",E318*H318*IF(F318="",1,F318))</f>
        <v/>
      </c>
      <c r="M318" s="11">
        <f>IF(OR(A318="",E318="",G318="",H318=""),"",(H318-G318)*E318*IF(F318="",1,F318))</f>
        <v/>
      </c>
      <c r="N318" s="11">
        <f>IF(OR(A318="",E318="",G318="",H318=""),"",M318-N(I318))</f>
        <v/>
      </c>
      <c r="O318" s="12">
        <f>IF(A318="","",YEAR(A318)*100+MONTH(A318))</f>
        <v/>
      </c>
      <c r="P318" s="7" t="n"/>
    </row>
    <row r="319">
      <c r="A319" s="6" t="n"/>
      <c r="B319" s="7" t="n"/>
      <c r="C319" s="7" t="n"/>
      <c r="D319" s="7" t="n"/>
      <c r="E319" s="7" t="n"/>
      <c r="F319" s="8" t="n"/>
      <c r="G319" s="9" t="n"/>
      <c r="H319" s="9" t="n"/>
      <c r="I319" s="10" t="n"/>
      <c r="J319" s="10" t="n"/>
      <c r="K319" s="11">
        <f>IF(OR(OR(A319="",E319="",G319="",H319=""),D319=""),"",IF(J319&lt;&gt;"",J319,IF(D319="Day trade",MAX(0,N319)*0.01,IF(L319*0.00005&gt;1,L319*0.00005,0))))</f>
        <v/>
      </c>
      <c r="L319" s="11">
        <f>IF(OR(A319="",E319="",G319="",H319=""),"",E319*H319*IF(F319="",1,F319))</f>
        <v/>
      </c>
      <c r="M319" s="11">
        <f>IF(OR(A319="",E319="",G319="",H319=""),"",(H319-G319)*E319*IF(F319="",1,F319))</f>
        <v/>
      </c>
      <c r="N319" s="11">
        <f>IF(OR(A319="",E319="",G319="",H319=""),"",M319-N(I319))</f>
        <v/>
      </c>
      <c r="O319" s="12">
        <f>IF(A319="","",YEAR(A319)*100+MONTH(A319))</f>
        <v/>
      </c>
      <c r="P319" s="7" t="n"/>
    </row>
    <row r="320">
      <c r="A320" s="6" t="n"/>
      <c r="B320" s="7" t="n"/>
      <c r="C320" s="7" t="n"/>
      <c r="D320" s="7" t="n"/>
      <c r="E320" s="7" t="n"/>
      <c r="F320" s="8" t="n"/>
      <c r="G320" s="9" t="n"/>
      <c r="H320" s="9" t="n"/>
      <c r="I320" s="10" t="n"/>
      <c r="J320" s="10" t="n"/>
      <c r="K320" s="11">
        <f>IF(OR(OR(A320="",E320="",G320="",H320=""),D320=""),"",IF(J320&lt;&gt;"",J320,IF(D320="Day trade",MAX(0,N320)*0.01,IF(L320*0.00005&gt;1,L320*0.00005,0))))</f>
        <v/>
      </c>
      <c r="L320" s="11">
        <f>IF(OR(A320="",E320="",G320="",H320=""),"",E320*H320*IF(F320="",1,F320))</f>
        <v/>
      </c>
      <c r="M320" s="11">
        <f>IF(OR(A320="",E320="",G320="",H320=""),"",(H320-G320)*E320*IF(F320="",1,F320))</f>
        <v/>
      </c>
      <c r="N320" s="11">
        <f>IF(OR(A320="",E320="",G320="",H320=""),"",M320-N(I320))</f>
        <v/>
      </c>
      <c r="O320" s="12">
        <f>IF(A320="","",YEAR(A320)*100+MONTH(A320))</f>
        <v/>
      </c>
      <c r="P320" s="7" t="n"/>
    </row>
    <row r="321">
      <c r="A321" s="6" t="n"/>
      <c r="B321" s="7" t="n"/>
      <c r="C321" s="7" t="n"/>
      <c r="D321" s="7" t="n"/>
      <c r="E321" s="7" t="n"/>
      <c r="F321" s="8" t="n"/>
      <c r="G321" s="9" t="n"/>
      <c r="H321" s="9" t="n"/>
      <c r="I321" s="10" t="n"/>
      <c r="J321" s="10" t="n"/>
      <c r="K321" s="11">
        <f>IF(OR(OR(A321="",E321="",G321="",H321=""),D321=""),"",IF(J321&lt;&gt;"",J321,IF(D321="Day trade",MAX(0,N321)*0.01,IF(L321*0.00005&gt;1,L321*0.00005,0))))</f>
        <v/>
      </c>
      <c r="L321" s="11">
        <f>IF(OR(A321="",E321="",G321="",H321=""),"",E321*H321*IF(F321="",1,F321))</f>
        <v/>
      </c>
      <c r="M321" s="11">
        <f>IF(OR(A321="",E321="",G321="",H321=""),"",(H321-G321)*E321*IF(F321="",1,F321))</f>
        <v/>
      </c>
      <c r="N321" s="11">
        <f>IF(OR(A321="",E321="",G321="",H321=""),"",M321-N(I321))</f>
        <v/>
      </c>
      <c r="O321" s="12">
        <f>IF(A321="","",YEAR(A321)*100+MONTH(A321))</f>
        <v/>
      </c>
      <c r="P321" s="7" t="n"/>
    </row>
    <row r="322">
      <c r="A322" s="6" t="n"/>
      <c r="B322" s="7" t="n"/>
      <c r="C322" s="7" t="n"/>
      <c r="D322" s="7" t="n"/>
      <c r="E322" s="7" t="n"/>
      <c r="F322" s="8" t="n"/>
      <c r="G322" s="9" t="n"/>
      <c r="H322" s="9" t="n"/>
      <c r="I322" s="10" t="n"/>
      <c r="J322" s="10" t="n"/>
      <c r="K322" s="11">
        <f>IF(OR(OR(A322="",E322="",G322="",H322=""),D322=""),"",IF(J322&lt;&gt;"",J322,IF(D322="Day trade",MAX(0,N322)*0.01,IF(L322*0.00005&gt;1,L322*0.00005,0))))</f>
        <v/>
      </c>
      <c r="L322" s="11">
        <f>IF(OR(A322="",E322="",G322="",H322=""),"",E322*H322*IF(F322="",1,F322))</f>
        <v/>
      </c>
      <c r="M322" s="11">
        <f>IF(OR(A322="",E322="",G322="",H322=""),"",(H322-G322)*E322*IF(F322="",1,F322))</f>
        <v/>
      </c>
      <c r="N322" s="11">
        <f>IF(OR(A322="",E322="",G322="",H322=""),"",M322-N(I322))</f>
        <v/>
      </c>
      <c r="O322" s="12">
        <f>IF(A322="","",YEAR(A322)*100+MONTH(A322))</f>
        <v/>
      </c>
      <c r="P322" s="7" t="n"/>
    </row>
    <row r="323">
      <c r="A323" s="6" t="n"/>
      <c r="B323" s="7" t="n"/>
      <c r="C323" s="7" t="n"/>
      <c r="D323" s="7" t="n"/>
      <c r="E323" s="7" t="n"/>
      <c r="F323" s="8" t="n"/>
      <c r="G323" s="9" t="n"/>
      <c r="H323" s="9" t="n"/>
      <c r="I323" s="10" t="n"/>
      <c r="J323" s="10" t="n"/>
      <c r="K323" s="11">
        <f>IF(OR(OR(A323="",E323="",G323="",H323=""),D323=""),"",IF(J323&lt;&gt;"",J323,IF(D323="Day trade",MAX(0,N323)*0.01,IF(L323*0.00005&gt;1,L323*0.00005,0))))</f>
        <v/>
      </c>
      <c r="L323" s="11">
        <f>IF(OR(A323="",E323="",G323="",H323=""),"",E323*H323*IF(F323="",1,F323))</f>
        <v/>
      </c>
      <c r="M323" s="11">
        <f>IF(OR(A323="",E323="",G323="",H323=""),"",(H323-G323)*E323*IF(F323="",1,F323))</f>
        <v/>
      </c>
      <c r="N323" s="11">
        <f>IF(OR(A323="",E323="",G323="",H323=""),"",M323-N(I323))</f>
        <v/>
      </c>
      <c r="O323" s="12">
        <f>IF(A323="","",YEAR(A323)*100+MONTH(A323))</f>
        <v/>
      </c>
      <c r="P323" s="7" t="n"/>
    </row>
    <row r="324">
      <c r="A324" s="6" t="n"/>
      <c r="B324" s="7" t="n"/>
      <c r="C324" s="7" t="n"/>
      <c r="D324" s="7" t="n"/>
      <c r="E324" s="7" t="n"/>
      <c r="F324" s="8" t="n"/>
      <c r="G324" s="9" t="n"/>
      <c r="H324" s="9" t="n"/>
      <c r="I324" s="10" t="n"/>
      <c r="J324" s="10" t="n"/>
      <c r="K324" s="11">
        <f>IF(OR(OR(A324="",E324="",G324="",H324=""),D324=""),"",IF(J324&lt;&gt;"",J324,IF(D324="Day trade",MAX(0,N324)*0.01,IF(L324*0.00005&gt;1,L324*0.00005,0))))</f>
        <v/>
      </c>
      <c r="L324" s="11">
        <f>IF(OR(A324="",E324="",G324="",H324=""),"",E324*H324*IF(F324="",1,F324))</f>
        <v/>
      </c>
      <c r="M324" s="11">
        <f>IF(OR(A324="",E324="",G324="",H324=""),"",(H324-G324)*E324*IF(F324="",1,F324))</f>
        <v/>
      </c>
      <c r="N324" s="11">
        <f>IF(OR(A324="",E324="",G324="",H324=""),"",M324-N(I324))</f>
        <v/>
      </c>
      <c r="O324" s="12">
        <f>IF(A324="","",YEAR(A324)*100+MONTH(A324))</f>
        <v/>
      </c>
      <c r="P324" s="7" t="n"/>
    </row>
    <row r="325">
      <c r="A325" s="6" t="n"/>
      <c r="B325" s="7" t="n"/>
      <c r="C325" s="7" t="n"/>
      <c r="D325" s="7" t="n"/>
      <c r="E325" s="7" t="n"/>
      <c r="F325" s="8" t="n"/>
      <c r="G325" s="9" t="n"/>
      <c r="H325" s="9" t="n"/>
      <c r="I325" s="10" t="n"/>
      <c r="J325" s="10" t="n"/>
      <c r="K325" s="11">
        <f>IF(OR(OR(A325="",E325="",G325="",H325=""),D325=""),"",IF(J325&lt;&gt;"",J325,IF(D325="Day trade",MAX(0,N325)*0.01,IF(L325*0.00005&gt;1,L325*0.00005,0))))</f>
        <v/>
      </c>
      <c r="L325" s="11">
        <f>IF(OR(A325="",E325="",G325="",H325=""),"",E325*H325*IF(F325="",1,F325))</f>
        <v/>
      </c>
      <c r="M325" s="11">
        <f>IF(OR(A325="",E325="",G325="",H325=""),"",(H325-G325)*E325*IF(F325="",1,F325))</f>
        <v/>
      </c>
      <c r="N325" s="11">
        <f>IF(OR(A325="",E325="",G325="",H325=""),"",M325-N(I325))</f>
        <v/>
      </c>
      <c r="O325" s="12">
        <f>IF(A325="","",YEAR(A325)*100+MONTH(A325))</f>
        <v/>
      </c>
      <c r="P325" s="7" t="n"/>
    </row>
    <row r="326">
      <c r="A326" s="6" t="n"/>
      <c r="B326" s="7" t="n"/>
      <c r="C326" s="7" t="n"/>
      <c r="D326" s="7" t="n"/>
      <c r="E326" s="7" t="n"/>
      <c r="F326" s="8" t="n"/>
      <c r="G326" s="9" t="n"/>
      <c r="H326" s="9" t="n"/>
      <c r="I326" s="10" t="n"/>
      <c r="J326" s="10" t="n"/>
      <c r="K326" s="11">
        <f>IF(OR(OR(A326="",E326="",G326="",H326=""),D326=""),"",IF(J326&lt;&gt;"",J326,IF(D326="Day trade",MAX(0,N326)*0.01,IF(L326*0.00005&gt;1,L326*0.00005,0))))</f>
        <v/>
      </c>
      <c r="L326" s="11">
        <f>IF(OR(A326="",E326="",G326="",H326=""),"",E326*H326*IF(F326="",1,F326))</f>
        <v/>
      </c>
      <c r="M326" s="11">
        <f>IF(OR(A326="",E326="",G326="",H326=""),"",(H326-G326)*E326*IF(F326="",1,F326))</f>
        <v/>
      </c>
      <c r="N326" s="11">
        <f>IF(OR(A326="",E326="",G326="",H326=""),"",M326-N(I326))</f>
        <v/>
      </c>
      <c r="O326" s="12">
        <f>IF(A326="","",YEAR(A326)*100+MONTH(A326))</f>
        <v/>
      </c>
      <c r="P326" s="7" t="n"/>
    </row>
    <row r="327">
      <c r="A327" s="6" t="n"/>
      <c r="B327" s="7" t="n"/>
      <c r="C327" s="7" t="n"/>
      <c r="D327" s="7" t="n"/>
      <c r="E327" s="7" t="n"/>
      <c r="F327" s="8" t="n"/>
      <c r="G327" s="9" t="n"/>
      <c r="H327" s="9" t="n"/>
      <c r="I327" s="10" t="n"/>
      <c r="J327" s="10" t="n"/>
      <c r="K327" s="11">
        <f>IF(OR(OR(A327="",E327="",G327="",H327=""),D327=""),"",IF(J327&lt;&gt;"",J327,IF(D327="Day trade",MAX(0,N327)*0.01,IF(L327*0.00005&gt;1,L327*0.00005,0))))</f>
        <v/>
      </c>
      <c r="L327" s="11">
        <f>IF(OR(A327="",E327="",G327="",H327=""),"",E327*H327*IF(F327="",1,F327))</f>
        <v/>
      </c>
      <c r="M327" s="11">
        <f>IF(OR(A327="",E327="",G327="",H327=""),"",(H327-G327)*E327*IF(F327="",1,F327))</f>
        <v/>
      </c>
      <c r="N327" s="11">
        <f>IF(OR(A327="",E327="",G327="",H327=""),"",M327-N(I327))</f>
        <v/>
      </c>
      <c r="O327" s="12">
        <f>IF(A327="","",YEAR(A327)*100+MONTH(A327))</f>
        <v/>
      </c>
      <c r="P327" s="7" t="n"/>
    </row>
    <row r="328">
      <c r="A328" s="6" t="n"/>
      <c r="B328" s="7" t="n"/>
      <c r="C328" s="7" t="n"/>
      <c r="D328" s="7" t="n"/>
      <c r="E328" s="7" t="n"/>
      <c r="F328" s="8" t="n"/>
      <c r="G328" s="9" t="n"/>
      <c r="H328" s="9" t="n"/>
      <c r="I328" s="10" t="n"/>
      <c r="J328" s="10" t="n"/>
      <c r="K328" s="11">
        <f>IF(OR(OR(A328="",E328="",G328="",H328=""),D328=""),"",IF(J328&lt;&gt;"",J328,IF(D328="Day trade",MAX(0,N328)*0.01,IF(L328*0.00005&gt;1,L328*0.00005,0))))</f>
        <v/>
      </c>
      <c r="L328" s="11">
        <f>IF(OR(A328="",E328="",G328="",H328=""),"",E328*H328*IF(F328="",1,F328))</f>
        <v/>
      </c>
      <c r="M328" s="11">
        <f>IF(OR(A328="",E328="",G328="",H328=""),"",(H328-G328)*E328*IF(F328="",1,F328))</f>
        <v/>
      </c>
      <c r="N328" s="11">
        <f>IF(OR(A328="",E328="",G328="",H328=""),"",M328-N(I328))</f>
        <v/>
      </c>
      <c r="O328" s="12">
        <f>IF(A328="","",YEAR(A328)*100+MONTH(A328))</f>
        <v/>
      </c>
      <c r="P328" s="7" t="n"/>
    </row>
    <row r="329">
      <c r="A329" s="6" t="n"/>
      <c r="B329" s="7" t="n"/>
      <c r="C329" s="7" t="n"/>
      <c r="D329" s="7" t="n"/>
      <c r="E329" s="7" t="n"/>
      <c r="F329" s="8" t="n"/>
      <c r="G329" s="9" t="n"/>
      <c r="H329" s="9" t="n"/>
      <c r="I329" s="10" t="n"/>
      <c r="J329" s="10" t="n"/>
      <c r="K329" s="11">
        <f>IF(OR(OR(A329="",E329="",G329="",H329=""),D329=""),"",IF(J329&lt;&gt;"",J329,IF(D329="Day trade",MAX(0,N329)*0.01,IF(L329*0.00005&gt;1,L329*0.00005,0))))</f>
        <v/>
      </c>
      <c r="L329" s="11">
        <f>IF(OR(A329="",E329="",G329="",H329=""),"",E329*H329*IF(F329="",1,F329))</f>
        <v/>
      </c>
      <c r="M329" s="11">
        <f>IF(OR(A329="",E329="",G329="",H329=""),"",(H329-G329)*E329*IF(F329="",1,F329))</f>
        <v/>
      </c>
      <c r="N329" s="11">
        <f>IF(OR(A329="",E329="",G329="",H329=""),"",M329-N(I329))</f>
        <v/>
      </c>
      <c r="O329" s="12">
        <f>IF(A329="","",YEAR(A329)*100+MONTH(A329))</f>
        <v/>
      </c>
      <c r="P329" s="7" t="n"/>
    </row>
    <row r="330">
      <c r="A330" s="6" t="n"/>
      <c r="B330" s="7" t="n"/>
      <c r="C330" s="7" t="n"/>
      <c r="D330" s="7" t="n"/>
      <c r="E330" s="7" t="n"/>
      <c r="F330" s="8" t="n"/>
      <c r="G330" s="9" t="n"/>
      <c r="H330" s="9" t="n"/>
      <c r="I330" s="10" t="n"/>
      <c r="J330" s="10" t="n"/>
      <c r="K330" s="11">
        <f>IF(OR(OR(A330="",E330="",G330="",H330=""),D330=""),"",IF(J330&lt;&gt;"",J330,IF(D330="Day trade",MAX(0,N330)*0.01,IF(L330*0.00005&gt;1,L330*0.00005,0))))</f>
        <v/>
      </c>
      <c r="L330" s="11">
        <f>IF(OR(A330="",E330="",G330="",H330=""),"",E330*H330*IF(F330="",1,F330))</f>
        <v/>
      </c>
      <c r="M330" s="11">
        <f>IF(OR(A330="",E330="",G330="",H330=""),"",(H330-G330)*E330*IF(F330="",1,F330))</f>
        <v/>
      </c>
      <c r="N330" s="11">
        <f>IF(OR(A330="",E330="",G330="",H330=""),"",M330-N(I330))</f>
        <v/>
      </c>
      <c r="O330" s="12">
        <f>IF(A330="","",YEAR(A330)*100+MONTH(A330))</f>
        <v/>
      </c>
      <c r="P330" s="7" t="n"/>
    </row>
    <row r="331">
      <c r="A331" s="6" t="n"/>
      <c r="B331" s="7" t="n"/>
      <c r="C331" s="7" t="n"/>
      <c r="D331" s="7" t="n"/>
      <c r="E331" s="7" t="n"/>
      <c r="F331" s="8" t="n"/>
      <c r="G331" s="9" t="n"/>
      <c r="H331" s="9" t="n"/>
      <c r="I331" s="10" t="n"/>
      <c r="J331" s="10" t="n"/>
      <c r="K331" s="11">
        <f>IF(OR(OR(A331="",E331="",G331="",H331=""),D331=""),"",IF(J331&lt;&gt;"",J331,IF(D331="Day trade",MAX(0,N331)*0.01,IF(L331*0.00005&gt;1,L331*0.00005,0))))</f>
        <v/>
      </c>
      <c r="L331" s="11">
        <f>IF(OR(A331="",E331="",G331="",H331=""),"",E331*H331*IF(F331="",1,F331))</f>
        <v/>
      </c>
      <c r="M331" s="11">
        <f>IF(OR(A331="",E331="",G331="",H331=""),"",(H331-G331)*E331*IF(F331="",1,F331))</f>
        <v/>
      </c>
      <c r="N331" s="11">
        <f>IF(OR(A331="",E331="",G331="",H331=""),"",M331-N(I331))</f>
        <v/>
      </c>
      <c r="O331" s="12">
        <f>IF(A331="","",YEAR(A331)*100+MONTH(A331))</f>
        <v/>
      </c>
      <c r="P331" s="7" t="n"/>
    </row>
    <row r="332">
      <c r="A332" s="6" t="n"/>
      <c r="B332" s="7" t="n"/>
      <c r="C332" s="7" t="n"/>
      <c r="D332" s="7" t="n"/>
      <c r="E332" s="7" t="n"/>
      <c r="F332" s="8" t="n"/>
      <c r="G332" s="9" t="n"/>
      <c r="H332" s="9" t="n"/>
      <c r="I332" s="10" t="n"/>
      <c r="J332" s="10" t="n"/>
      <c r="K332" s="11">
        <f>IF(OR(OR(A332="",E332="",G332="",H332=""),D332=""),"",IF(J332&lt;&gt;"",J332,IF(D332="Day trade",MAX(0,N332)*0.01,IF(L332*0.00005&gt;1,L332*0.00005,0))))</f>
        <v/>
      </c>
      <c r="L332" s="11">
        <f>IF(OR(A332="",E332="",G332="",H332=""),"",E332*H332*IF(F332="",1,F332))</f>
        <v/>
      </c>
      <c r="M332" s="11">
        <f>IF(OR(A332="",E332="",G332="",H332=""),"",(H332-G332)*E332*IF(F332="",1,F332))</f>
        <v/>
      </c>
      <c r="N332" s="11">
        <f>IF(OR(A332="",E332="",G332="",H332=""),"",M332-N(I332))</f>
        <v/>
      </c>
      <c r="O332" s="12">
        <f>IF(A332="","",YEAR(A332)*100+MONTH(A332))</f>
        <v/>
      </c>
      <c r="P332" s="7" t="n"/>
    </row>
    <row r="333">
      <c r="A333" s="6" t="n"/>
      <c r="B333" s="7" t="n"/>
      <c r="C333" s="7" t="n"/>
      <c r="D333" s="7" t="n"/>
      <c r="E333" s="7" t="n"/>
      <c r="F333" s="8" t="n"/>
      <c r="G333" s="9" t="n"/>
      <c r="H333" s="9" t="n"/>
      <c r="I333" s="10" t="n"/>
      <c r="J333" s="10" t="n"/>
      <c r="K333" s="11">
        <f>IF(OR(OR(A333="",E333="",G333="",H333=""),D333=""),"",IF(J333&lt;&gt;"",J333,IF(D333="Day trade",MAX(0,N333)*0.01,IF(L333*0.00005&gt;1,L333*0.00005,0))))</f>
        <v/>
      </c>
      <c r="L333" s="11">
        <f>IF(OR(A333="",E333="",G333="",H333=""),"",E333*H333*IF(F333="",1,F333))</f>
        <v/>
      </c>
      <c r="M333" s="11">
        <f>IF(OR(A333="",E333="",G333="",H333=""),"",(H333-G333)*E333*IF(F333="",1,F333))</f>
        <v/>
      </c>
      <c r="N333" s="11">
        <f>IF(OR(A333="",E333="",G333="",H333=""),"",M333-N(I333))</f>
        <v/>
      </c>
      <c r="O333" s="12">
        <f>IF(A333="","",YEAR(A333)*100+MONTH(A333))</f>
        <v/>
      </c>
      <c r="P333" s="7" t="n"/>
    </row>
    <row r="334">
      <c r="A334" s="6" t="n"/>
      <c r="B334" s="7" t="n"/>
      <c r="C334" s="7" t="n"/>
      <c r="D334" s="7" t="n"/>
      <c r="E334" s="7" t="n"/>
      <c r="F334" s="8" t="n"/>
      <c r="G334" s="9" t="n"/>
      <c r="H334" s="9" t="n"/>
      <c r="I334" s="10" t="n"/>
      <c r="J334" s="10" t="n"/>
      <c r="K334" s="11">
        <f>IF(OR(OR(A334="",E334="",G334="",H334=""),D334=""),"",IF(J334&lt;&gt;"",J334,IF(D334="Day trade",MAX(0,N334)*0.01,IF(L334*0.00005&gt;1,L334*0.00005,0))))</f>
        <v/>
      </c>
      <c r="L334" s="11">
        <f>IF(OR(A334="",E334="",G334="",H334=""),"",E334*H334*IF(F334="",1,F334))</f>
        <v/>
      </c>
      <c r="M334" s="11">
        <f>IF(OR(A334="",E334="",G334="",H334=""),"",(H334-G334)*E334*IF(F334="",1,F334))</f>
        <v/>
      </c>
      <c r="N334" s="11">
        <f>IF(OR(A334="",E334="",G334="",H334=""),"",M334-N(I334))</f>
        <v/>
      </c>
      <c r="O334" s="12">
        <f>IF(A334="","",YEAR(A334)*100+MONTH(A334))</f>
        <v/>
      </c>
      <c r="P334" s="7" t="n"/>
    </row>
    <row r="335">
      <c r="A335" s="6" t="n"/>
      <c r="B335" s="7" t="n"/>
      <c r="C335" s="7" t="n"/>
      <c r="D335" s="7" t="n"/>
      <c r="E335" s="7" t="n"/>
      <c r="F335" s="8" t="n"/>
      <c r="G335" s="9" t="n"/>
      <c r="H335" s="9" t="n"/>
      <c r="I335" s="10" t="n"/>
      <c r="J335" s="10" t="n"/>
      <c r="K335" s="11">
        <f>IF(OR(OR(A335="",E335="",G335="",H335=""),D335=""),"",IF(J335&lt;&gt;"",J335,IF(D335="Day trade",MAX(0,N335)*0.01,IF(L335*0.00005&gt;1,L335*0.00005,0))))</f>
        <v/>
      </c>
      <c r="L335" s="11">
        <f>IF(OR(A335="",E335="",G335="",H335=""),"",E335*H335*IF(F335="",1,F335))</f>
        <v/>
      </c>
      <c r="M335" s="11">
        <f>IF(OR(A335="",E335="",G335="",H335=""),"",(H335-G335)*E335*IF(F335="",1,F335))</f>
        <v/>
      </c>
      <c r="N335" s="11">
        <f>IF(OR(A335="",E335="",G335="",H335=""),"",M335-N(I335))</f>
        <v/>
      </c>
      <c r="O335" s="12">
        <f>IF(A335="","",YEAR(A335)*100+MONTH(A335))</f>
        <v/>
      </c>
      <c r="P335" s="7" t="n"/>
    </row>
    <row r="336">
      <c r="A336" s="6" t="n"/>
      <c r="B336" s="7" t="n"/>
      <c r="C336" s="7" t="n"/>
      <c r="D336" s="7" t="n"/>
      <c r="E336" s="7" t="n"/>
      <c r="F336" s="8" t="n"/>
      <c r="G336" s="9" t="n"/>
      <c r="H336" s="9" t="n"/>
      <c r="I336" s="10" t="n"/>
      <c r="J336" s="10" t="n"/>
      <c r="K336" s="11">
        <f>IF(OR(OR(A336="",E336="",G336="",H336=""),D336=""),"",IF(J336&lt;&gt;"",J336,IF(D336="Day trade",MAX(0,N336)*0.01,IF(L336*0.00005&gt;1,L336*0.00005,0))))</f>
        <v/>
      </c>
      <c r="L336" s="11">
        <f>IF(OR(A336="",E336="",G336="",H336=""),"",E336*H336*IF(F336="",1,F336))</f>
        <v/>
      </c>
      <c r="M336" s="11">
        <f>IF(OR(A336="",E336="",G336="",H336=""),"",(H336-G336)*E336*IF(F336="",1,F336))</f>
        <v/>
      </c>
      <c r="N336" s="11">
        <f>IF(OR(A336="",E336="",G336="",H336=""),"",M336-N(I336))</f>
        <v/>
      </c>
      <c r="O336" s="12">
        <f>IF(A336="","",YEAR(A336)*100+MONTH(A336))</f>
        <v/>
      </c>
      <c r="P336" s="7" t="n"/>
    </row>
    <row r="337">
      <c r="A337" s="6" t="n"/>
      <c r="B337" s="7" t="n"/>
      <c r="C337" s="7" t="n"/>
      <c r="D337" s="7" t="n"/>
      <c r="E337" s="7" t="n"/>
      <c r="F337" s="8" t="n"/>
      <c r="G337" s="9" t="n"/>
      <c r="H337" s="9" t="n"/>
      <c r="I337" s="10" t="n"/>
      <c r="J337" s="10" t="n"/>
      <c r="K337" s="11">
        <f>IF(OR(OR(A337="",E337="",G337="",H337=""),D337=""),"",IF(J337&lt;&gt;"",J337,IF(D337="Day trade",MAX(0,N337)*0.01,IF(L337*0.00005&gt;1,L337*0.00005,0))))</f>
        <v/>
      </c>
      <c r="L337" s="11">
        <f>IF(OR(A337="",E337="",G337="",H337=""),"",E337*H337*IF(F337="",1,F337))</f>
        <v/>
      </c>
      <c r="M337" s="11">
        <f>IF(OR(A337="",E337="",G337="",H337=""),"",(H337-G337)*E337*IF(F337="",1,F337))</f>
        <v/>
      </c>
      <c r="N337" s="11">
        <f>IF(OR(A337="",E337="",G337="",H337=""),"",M337-N(I337))</f>
        <v/>
      </c>
      <c r="O337" s="12">
        <f>IF(A337="","",YEAR(A337)*100+MONTH(A337))</f>
        <v/>
      </c>
      <c r="P337" s="7" t="n"/>
    </row>
    <row r="338">
      <c r="A338" s="6" t="n"/>
      <c r="B338" s="7" t="n"/>
      <c r="C338" s="7" t="n"/>
      <c r="D338" s="7" t="n"/>
      <c r="E338" s="7" t="n"/>
      <c r="F338" s="8" t="n"/>
      <c r="G338" s="9" t="n"/>
      <c r="H338" s="9" t="n"/>
      <c r="I338" s="10" t="n"/>
      <c r="J338" s="10" t="n"/>
      <c r="K338" s="11">
        <f>IF(OR(OR(A338="",E338="",G338="",H338=""),D338=""),"",IF(J338&lt;&gt;"",J338,IF(D338="Day trade",MAX(0,N338)*0.01,IF(L338*0.00005&gt;1,L338*0.00005,0))))</f>
        <v/>
      </c>
      <c r="L338" s="11">
        <f>IF(OR(A338="",E338="",G338="",H338=""),"",E338*H338*IF(F338="",1,F338))</f>
        <v/>
      </c>
      <c r="M338" s="11">
        <f>IF(OR(A338="",E338="",G338="",H338=""),"",(H338-G338)*E338*IF(F338="",1,F338))</f>
        <v/>
      </c>
      <c r="N338" s="11">
        <f>IF(OR(A338="",E338="",G338="",H338=""),"",M338-N(I338))</f>
        <v/>
      </c>
      <c r="O338" s="12">
        <f>IF(A338="","",YEAR(A338)*100+MONTH(A338))</f>
        <v/>
      </c>
      <c r="P338" s="7" t="n"/>
    </row>
    <row r="339">
      <c r="A339" s="6" t="n"/>
      <c r="B339" s="7" t="n"/>
      <c r="C339" s="7" t="n"/>
      <c r="D339" s="7" t="n"/>
      <c r="E339" s="7" t="n"/>
      <c r="F339" s="8" t="n"/>
      <c r="G339" s="9" t="n"/>
      <c r="H339" s="9" t="n"/>
      <c r="I339" s="10" t="n"/>
      <c r="J339" s="10" t="n"/>
      <c r="K339" s="11">
        <f>IF(OR(OR(A339="",E339="",G339="",H339=""),D339=""),"",IF(J339&lt;&gt;"",J339,IF(D339="Day trade",MAX(0,N339)*0.01,IF(L339*0.00005&gt;1,L339*0.00005,0))))</f>
        <v/>
      </c>
      <c r="L339" s="11">
        <f>IF(OR(A339="",E339="",G339="",H339=""),"",E339*H339*IF(F339="",1,F339))</f>
        <v/>
      </c>
      <c r="M339" s="11">
        <f>IF(OR(A339="",E339="",G339="",H339=""),"",(H339-G339)*E339*IF(F339="",1,F339))</f>
        <v/>
      </c>
      <c r="N339" s="11">
        <f>IF(OR(A339="",E339="",G339="",H339=""),"",M339-N(I339))</f>
        <v/>
      </c>
      <c r="O339" s="12">
        <f>IF(A339="","",YEAR(A339)*100+MONTH(A339))</f>
        <v/>
      </c>
      <c r="P339" s="7" t="n"/>
    </row>
    <row r="340">
      <c r="A340" s="6" t="n"/>
      <c r="B340" s="7" t="n"/>
      <c r="C340" s="7" t="n"/>
      <c r="D340" s="7" t="n"/>
      <c r="E340" s="7" t="n"/>
      <c r="F340" s="8" t="n"/>
      <c r="G340" s="9" t="n"/>
      <c r="H340" s="9" t="n"/>
      <c r="I340" s="10" t="n"/>
      <c r="J340" s="10" t="n"/>
      <c r="K340" s="11">
        <f>IF(OR(OR(A340="",E340="",G340="",H340=""),D340=""),"",IF(J340&lt;&gt;"",J340,IF(D340="Day trade",MAX(0,N340)*0.01,IF(L340*0.00005&gt;1,L340*0.00005,0))))</f>
        <v/>
      </c>
      <c r="L340" s="11">
        <f>IF(OR(A340="",E340="",G340="",H340=""),"",E340*H340*IF(F340="",1,F340))</f>
        <v/>
      </c>
      <c r="M340" s="11">
        <f>IF(OR(A340="",E340="",G340="",H340=""),"",(H340-G340)*E340*IF(F340="",1,F340))</f>
        <v/>
      </c>
      <c r="N340" s="11">
        <f>IF(OR(A340="",E340="",G340="",H340=""),"",M340-N(I340))</f>
        <v/>
      </c>
      <c r="O340" s="12">
        <f>IF(A340="","",YEAR(A340)*100+MONTH(A340))</f>
        <v/>
      </c>
      <c r="P340" s="7" t="n"/>
    </row>
    <row r="341">
      <c r="A341" s="6" t="n"/>
      <c r="B341" s="7" t="n"/>
      <c r="C341" s="7" t="n"/>
      <c r="D341" s="7" t="n"/>
      <c r="E341" s="7" t="n"/>
      <c r="F341" s="8" t="n"/>
      <c r="G341" s="9" t="n"/>
      <c r="H341" s="9" t="n"/>
      <c r="I341" s="10" t="n"/>
      <c r="J341" s="10" t="n"/>
      <c r="K341" s="11">
        <f>IF(OR(OR(A341="",E341="",G341="",H341=""),D341=""),"",IF(J341&lt;&gt;"",J341,IF(D341="Day trade",MAX(0,N341)*0.01,IF(L341*0.00005&gt;1,L341*0.00005,0))))</f>
        <v/>
      </c>
      <c r="L341" s="11">
        <f>IF(OR(A341="",E341="",G341="",H341=""),"",E341*H341*IF(F341="",1,F341))</f>
        <v/>
      </c>
      <c r="M341" s="11">
        <f>IF(OR(A341="",E341="",G341="",H341=""),"",(H341-G341)*E341*IF(F341="",1,F341))</f>
        <v/>
      </c>
      <c r="N341" s="11">
        <f>IF(OR(A341="",E341="",G341="",H341=""),"",M341-N(I341))</f>
        <v/>
      </c>
      <c r="O341" s="12">
        <f>IF(A341="","",YEAR(A341)*100+MONTH(A341))</f>
        <v/>
      </c>
      <c r="P341" s="7" t="n"/>
    </row>
    <row r="342">
      <c r="A342" s="6" t="n"/>
      <c r="B342" s="7" t="n"/>
      <c r="C342" s="7" t="n"/>
      <c r="D342" s="7" t="n"/>
      <c r="E342" s="7" t="n"/>
      <c r="F342" s="8" t="n"/>
      <c r="G342" s="9" t="n"/>
      <c r="H342" s="9" t="n"/>
      <c r="I342" s="10" t="n"/>
      <c r="J342" s="10" t="n"/>
      <c r="K342" s="11">
        <f>IF(OR(OR(A342="",E342="",G342="",H342=""),D342=""),"",IF(J342&lt;&gt;"",J342,IF(D342="Day trade",MAX(0,N342)*0.01,IF(L342*0.00005&gt;1,L342*0.00005,0))))</f>
        <v/>
      </c>
      <c r="L342" s="11">
        <f>IF(OR(A342="",E342="",G342="",H342=""),"",E342*H342*IF(F342="",1,F342))</f>
        <v/>
      </c>
      <c r="M342" s="11">
        <f>IF(OR(A342="",E342="",G342="",H342=""),"",(H342-G342)*E342*IF(F342="",1,F342))</f>
        <v/>
      </c>
      <c r="N342" s="11">
        <f>IF(OR(A342="",E342="",G342="",H342=""),"",M342-N(I342))</f>
        <v/>
      </c>
      <c r="O342" s="12">
        <f>IF(A342="","",YEAR(A342)*100+MONTH(A342))</f>
        <v/>
      </c>
      <c r="P342" s="7" t="n"/>
    </row>
    <row r="343">
      <c r="A343" s="6" t="n"/>
      <c r="B343" s="7" t="n"/>
      <c r="C343" s="7" t="n"/>
      <c r="D343" s="7" t="n"/>
      <c r="E343" s="7" t="n"/>
      <c r="F343" s="8" t="n"/>
      <c r="G343" s="9" t="n"/>
      <c r="H343" s="9" t="n"/>
      <c r="I343" s="10" t="n"/>
      <c r="J343" s="10" t="n"/>
      <c r="K343" s="11">
        <f>IF(OR(OR(A343="",E343="",G343="",H343=""),D343=""),"",IF(J343&lt;&gt;"",J343,IF(D343="Day trade",MAX(0,N343)*0.01,IF(L343*0.00005&gt;1,L343*0.00005,0))))</f>
        <v/>
      </c>
      <c r="L343" s="11">
        <f>IF(OR(A343="",E343="",G343="",H343=""),"",E343*H343*IF(F343="",1,F343))</f>
        <v/>
      </c>
      <c r="M343" s="11">
        <f>IF(OR(A343="",E343="",G343="",H343=""),"",(H343-G343)*E343*IF(F343="",1,F343))</f>
        <v/>
      </c>
      <c r="N343" s="11">
        <f>IF(OR(A343="",E343="",G343="",H343=""),"",M343-N(I343))</f>
        <v/>
      </c>
      <c r="O343" s="12">
        <f>IF(A343="","",YEAR(A343)*100+MONTH(A343))</f>
        <v/>
      </c>
      <c r="P343" s="7" t="n"/>
    </row>
    <row r="344">
      <c r="A344" s="6" t="n"/>
      <c r="B344" s="7" t="n"/>
      <c r="C344" s="7" t="n"/>
      <c r="D344" s="7" t="n"/>
      <c r="E344" s="7" t="n"/>
      <c r="F344" s="8" t="n"/>
      <c r="G344" s="9" t="n"/>
      <c r="H344" s="9" t="n"/>
      <c r="I344" s="10" t="n"/>
      <c r="J344" s="10" t="n"/>
      <c r="K344" s="11">
        <f>IF(OR(OR(A344="",E344="",G344="",H344=""),D344=""),"",IF(J344&lt;&gt;"",J344,IF(D344="Day trade",MAX(0,N344)*0.01,IF(L344*0.00005&gt;1,L344*0.00005,0))))</f>
        <v/>
      </c>
      <c r="L344" s="11">
        <f>IF(OR(A344="",E344="",G344="",H344=""),"",E344*H344*IF(F344="",1,F344))</f>
        <v/>
      </c>
      <c r="M344" s="11">
        <f>IF(OR(A344="",E344="",G344="",H344=""),"",(H344-G344)*E344*IF(F344="",1,F344))</f>
        <v/>
      </c>
      <c r="N344" s="11">
        <f>IF(OR(A344="",E344="",G344="",H344=""),"",M344-N(I344))</f>
        <v/>
      </c>
      <c r="O344" s="12">
        <f>IF(A344="","",YEAR(A344)*100+MONTH(A344))</f>
        <v/>
      </c>
      <c r="P344" s="7" t="n"/>
    </row>
    <row r="345">
      <c r="A345" s="6" t="n"/>
      <c r="B345" s="7" t="n"/>
      <c r="C345" s="7" t="n"/>
      <c r="D345" s="7" t="n"/>
      <c r="E345" s="7" t="n"/>
      <c r="F345" s="8" t="n"/>
      <c r="G345" s="9" t="n"/>
      <c r="H345" s="9" t="n"/>
      <c r="I345" s="10" t="n"/>
      <c r="J345" s="10" t="n"/>
      <c r="K345" s="11">
        <f>IF(OR(OR(A345="",E345="",G345="",H345=""),D345=""),"",IF(J345&lt;&gt;"",J345,IF(D345="Day trade",MAX(0,N345)*0.01,IF(L345*0.00005&gt;1,L345*0.00005,0))))</f>
        <v/>
      </c>
      <c r="L345" s="11">
        <f>IF(OR(A345="",E345="",G345="",H345=""),"",E345*H345*IF(F345="",1,F345))</f>
        <v/>
      </c>
      <c r="M345" s="11">
        <f>IF(OR(A345="",E345="",G345="",H345=""),"",(H345-G345)*E345*IF(F345="",1,F345))</f>
        <v/>
      </c>
      <c r="N345" s="11">
        <f>IF(OR(A345="",E345="",G345="",H345=""),"",M345-N(I345))</f>
        <v/>
      </c>
      <c r="O345" s="12">
        <f>IF(A345="","",YEAR(A345)*100+MONTH(A345))</f>
        <v/>
      </c>
      <c r="P345" s="7" t="n"/>
    </row>
    <row r="346">
      <c r="A346" s="6" t="n"/>
      <c r="B346" s="7" t="n"/>
      <c r="C346" s="7" t="n"/>
      <c r="D346" s="7" t="n"/>
      <c r="E346" s="7" t="n"/>
      <c r="F346" s="8" t="n"/>
      <c r="G346" s="9" t="n"/>
      <c r="H346" s="9" t="n"/>
      <c r="I346" s="10" t="n"/>
      <c r="J346" s="10" t="n"/>
      <c r="K346" s="11">
        <f>IF(OR(OR(A346="",E346="",G346="",H346=""),D346=""),"",IF(J346&lt;&gt;"",J346,IF(D346="Day trade",MAX(0,N346)*0.01,IF(L346*0.00005&gt;1,L346*0.00005,0))))</f>
        <v/>
      </c>
      <c r="L346" s="11">
        <f>IF(OR(A346="",E346="",G346="",H346=""),"",E346*H346*IF(F346="",1,F346))</f>
        <v/>
      </c>
      <c r="M346" s="11">
        <f>IF(OR(A346="",E346="",G346="",H346=""),"",(H346-G346)*E346*IF(F346="",1,F346))</f>
        <v/>
      </c>
      <c r="N346" s="11">
        <f>IF(OR(A346="",E346="",G346="",H346=""),"",M346-N(I346))</f>
        <v/>
      </c>
      <c r="O346" s="12">
        <f>IF(A346="","",YEAR(A346)*100+MONTH(A346))</f>
        <v/>
      </c>
      <c r="P346" s="7" t="n"/>
    </row>
    <row r="347">
      <c r="A347" s="6" t="n"/>
      <c r="B347" s="7" t="n"/>
      <c r="C347" s="7" t="n"/>
      <c r="D347" s="7" t="n"/>
      <c r="E347" s="7" t="n"/>
      <c r="F347" s="8" t="n"/>
      <c r="G347" s="9" t="n"/>
      <c r="H347" s="9" t="n"/>
      <c r="I347" s="10" t="n"/>
      <c r="J347" s="10" t="n"/>
      <c r="K347" s="11">
        <f>IF(OR(OR(A347="",E347="",G347="",H347=""),D347=""),"",IF(J347&lt;&gt;"",J347,IF(D347="Day trade",MAX(0,N347)*0.01,IF(L347*0.00005&gt;1,L347*0.00005,0))))</f>
        <v/>
      </c>
      <c r="L347" s="11">
        <f>IF(OR(A347="",E347="",G347="",H347=""),"",E347*H347*IF(F347="",1,F347))</f>
        <v/>
      </c>
      <c r="M347" s="11">
        <f>IF(OR(A347="",E347="",G347="",H347=""),"",(H347-G347)*E347*IF(F347="",1,F347))</f>
        <v/>
      </c>
      <c r="N347" s="11">
        <f>IF(OR(A347="",E347="",G347="",H347=""),"",M347-N(I347))</f>
        <v/>
      </c>
      <c r="O347" s="12">
        <f>IF(A347="","",YEAR(A347)*100+MONTH(A347))</f>
        <v/>
      </c>
      <c r="P347" s="7" t="n"/>
    </row>
    <row r="348">
      <c r="A348" s="6" t="n"/>
      <c r="B348" s="7" t="n"/>
      <c r="C348" s="7" t="n"/>
      <c r="D348" s="7" t="n"/>
      <c r="E348" s="7" t="n"/>
      <c r="F348" s="8" t="n"/>
      <c r="G348" s="9" t="n"/>
      <c r="H348" s="9" t="n"/>
      <c r="I348" s="10" t="n"/>
      <c r="J348" s="10" t="n"/>
      <c r="K348" s="11">
        <f>IF(OR(OR(A348="",E348="",G348="",H348=""),D348=""),"",IF(J348&lt;&gt;"",J348,IF(D348="Day trade",MAX(0,N348)*0.01,IF(L348*0.00005&gt;1,L348*0.00005,0))))</f>
        <v/>
      </c>
      <c r="L348" s="11">
        <f>IF(OR(A348="",E348="",G348="",H348=""),"",E348*H348*IF(F348="",1,F348))</f>
        <v/>
      </c>
      <c r="M348" s="11">
        <f>IF(OR(A348="",E348="",G348="",H348=""),"",(H348-G348)*E348*IF(F348="",1,F348))</f>
        <v/>
      </c>
      <c r="N348" s="11">
        <f>IF(OR(A348="",E348="",G348="",H348=""),"",M348-N(I348))</f>
        <v/>
      </c>
      <c r="O348" s="12">
        <f>IF(A348="","",YEAR(A348)*100+MONTH(A348))</f>
        <v/>
      </c>
      <c r="P348" s="7" t="n"/>
    </row>
    <row r="349">
      <c r="A349" s="6" t="n"/>
      <c r="B349" s="7" t="n"/>
      <c r="C349" s="7" t="n"/>
      <c r="D349" s="7" t="n"/>
      <c r="E349" s="7" t="n"/>
      <c r="F349" s="8" t="n"/>
      <c r="G349" s="9" t="n"/>
      <c r="H349" s="9" t="n"/>
      <c r="I349" s="10" t="n"/>
      <c r="J349" s="10" t="n"/>
      <c r="K349" s="11">
        <f>IF(OR(OR(A349="",E349="",G349="",H349=""),D349=""),"",IF(J349&lt;&gt;"",J349,IF(D349="Day trade",MAX(0,N349)*0.01,IF(L349*0.00005&gt;1,L349*0.00005,0))))</f>
        <v/>
      </c>
      <c r="L349" s="11">
        <f>IF(OR(A349="",E349="",G349="",H349=""),"",E349*H349*IF(F349="",1,F349))</f>
        <v/>
      </c>
      <c r="M349" s="11">
        <f>IF(OR(A349="",E349="",G349="",H349=""),"",(H349-G349)*E349*IF(F349="",1,F349))</f>
        <v/>
      </c>
      <c r="N349" s="11">
        <f>IF(OR(A349="",E349="",G349="",H349=""),"",M349-N(I349))</f>
        <v/>
      </c>
      <c r="O349" s="12">
        <f>IF(A349="","",YEAR(A349)*100+MONTH(A349))</f>
        <v/>
      </c>
      <c r="P349" s="7" t="n"/>
    </row>
    <row r="350">
      <c r="A350" s="6" t="n"/>
      <c r="B350" s="7" t="n"/>
      <c r="C350" s="7" t="n"/>
      <c r="D350" s="7" t="n"/>
      <c r="E350" s="7" t="n"/>
      <c r="F350" s="8" t="n"/>
      <c r="G350" s="9" t="n"/>
      <c r="H350" s="9" t="n"/>
      <c r="I350" s="10" t="n"/>
      <c r="J350" s="10" t="n"/>
      <c r="K350" s="11">
        <f>IF(OR(OR(A350="",E350="",G350="",H350=""),D350=""),"",IF(J350&lt;&gt;"",J350,IF(D350="Day trade",MAX(0,N350)*0.01,IF(L350*0.00005&gt;1,L350*0.00005,0))))</f>
        <v/>
      </c>
      <c r="L350" s="11">
        <f>IF(OR(A350="",E350="",G350="",H350=""),"",E350*H350*IF(F350="",1,F350))</f>
        <v/>
      </c>
      <c r="M350" s="11">
        <f>IF(OR(A350="",E350="",G350="",H350=""),"",(H350-G350)*E350*IF(F350="",1,F350))</f>
        <v/>
      </c>
      <c r="N350" s="11">
        <f>IF(OR(A350="",E350="",G350="",H350=""),"",M350-N(I350))</f>
        <v/>
      </c>
      <c r="O350" s="12">
        <f>IF(A350="","",YEAR(A350)*100+MONTH(A350))</f>
        <v/>
      </c>
      <c r="P350" s="7" t="n"/>
    </row>
    <row r="351">
      <c r="A351" s="6" t="n"/>
      <c r="B351" s="7" t="n"/>
      <c r="C351" s="7" t="n"/>
      <c r="D351" s="7" t="n"/>
      <c r="E351" s="7" t="n"/>
      <c r="F351" s="8" t="n"/>
      <c r="G351" s="9" t="n"/>
      <c r="H351" s="9" t="n"/>
      <c r="I351" s="10" t="n"/>
      <c r="J351" s="10" t="n"/>
      <c r="K351" s="11">
        <f>IF(OR(OR(A351="",E351="",G351="",H351=""),D351=""),"",IF(J351&lt;&gt;"",J351,IF(D351="Day trade",MAX(0,N351)*0.01,IF(L351*0.00005&gt;1,L351*0.00005,0))))</f>
        <v/>
      </c>
      <c r="L351" s="11">
        <f>IF(OR(A351="",E351="",G351="",H351=""),"",E351*H351*IF(F351="",1,F351))</f>
        <v/>
      </c>
      <c r="M351" s="11">
        <f>IF(OR(A351="",E351="",G351="",H351=""),"",(H351-G351)*E351*IF(F351="",1,F351))</f>
        <v/>
      </c>
      <c r="N351" s="11">
        <f>IF(OR(A351="",E351="",G351="",H351=""),"",M351-N(I351))</f>
        <v/>
      </c>
      <c r="O351" s="12">
        <f>IF(A351="","",YEAR(A351)*100+MONTH(A351))</f>
        <v/>
      </c>
      <c r="P351" s="7" t="n"/>
    </row>
    <row r="352">
      <c r="A352" s="6" t="n"/>
      <c r="B352" s="7" t="n"/>
      <c r="C352" s="7" t="n"/>
      <c r="D352" s="7" t="n"/>
      <c r="E352" s="7" t="n"/>
      <c r="F352" s="8" t="n"/>
      <c r="G352" s="9" t="n"/>
      <c r="H352" s="9" t="n"/>
      <c r="I352" s="10" t="n"/>
      <c r="J352" s="10" t="n"/>
      <c r="K352" s="11">
        <f>IF(OR(OR(A352="",E352="",G352="",H352=""),D352=""),"",IF(J352&lt;&gt;"",J352,IF(D352="Day trade",MAX(0,N352)*0.01,IF(L352*0.00005&gt;1,L352*0.00005,0))))</f>
        <v/>
      </c>
      <c r="L352" s="11">
        <f>IF(OR(A352="",E352="",G352="",H352=""),"",E352*H352*IF(F352="",1,F352))</f>
        <v/>
      </c>
      <c r="M352" s="11">
        <f>IF(OR(A352="",E352="",G352="",H352=""),"",(H352-G352)*E352*IF(F352="",1,F352))</f>
        <v/>
      </c>
      <c r="N352" s="11">
        <f>IF(OR(A352="",E352="",G352="",H352=""),"",M352-N(I352))</f>
        <v/>
      </c>
      <c r="O352" s="12">
        <f>IF(A352="","",YEAR(A352)*100+MONTH(A352))</f>
        <v/>
      </c>
      <c r="P352" s="7" t="n"/>
    </row>
    <row r="353">
      <c r="A353" s="6" t="n"/>
      <c r="B353" s="7" t="n"/>
      <c r="C353" s="7" t="n"/>
      <c r="D353" s="7" t="n"/>
      <c r="E353" s="7" t="n"/>
      <c r="F353" s="8" t="n"/>
      <c r="G353" s="9" t="n"/>
      <c r="H353" s="9" t="n"/>
      <c r="I353" s="10" t="n"/>
      <c r="J353" s="10" t="n"/>
      <c r="K353" s="11">
        <f>IF(OR(OR(A353="",E353="",G353="",H353=""),D353=""),"",IF(J353&lt;&gt;"",J353,IF(D353="Day trade",MAX(0,N353)*0.01,IF(L353*0.00005&gt;1,L353*0.00005,0))))</f>
        <v/>
      </c>
      <c r="L353" s="11">
        <f>IF(OR(A353="",E353="",G353="",H353=""),"",E353*H353*IF(F353="",1,F353))</f>
        <v/>
      </c>
      <c r="M353" s="11">
        <f>IF(OR(A353="",E353="",G353="",H353=""),"",(H353-G353)*E353*IF(F353="",1,F353))</f>
        <v/>
      </c>
      <c r="N353" s="11">
        <f>IF(OR(A353="",E353="",G353="",H353=""),"",M353-N(I353))</f>
        <v/>
      </c>
      <c r="O353" s="12">
        <f>IF(A353="","",YEAR(A353)*100+MONTH(A353))</f>
        <v/>
      </c>
      <c r="P353" s="7" t="n"/>
    </row>
    <row r="354">
      <c r="A354" s="6" t="n"/>
      <c r="B354" s="7" t="n"/>
      <c r="C354" s="7" t="n"/>
      <c r="D354" s="7" t="n"/>
      <c r="E354" s="7" t="n"/>
      <c r="F354" s="8" t="n"/>
      <c r="G354" s="9" t="n"/>
      <c r="H354" s="9" t="n"/>
      <c r="I354" s="10" t="n"/>
      <c r="J354" s="10" t="n"/>
      <c r="K354" s="11">
        <f>IF(OR(OR(A354="",E354="",G354="",H354=""),D354=""),"",IF(J354&lt;&gt;"",J354,IF(D354="Day trade",MAX(0,N354)*0.01,IF(L354*0.00005&gt;1,L354*0.00005,0))))</f>
        <v/>
      </c>
      <c r="L354" s="11">
        <f>IF(OR(A354="",E354="",G354="",H354=""),"",E354*H354*IF(F354="",1,F354))</f>
        <v/>
      </c>
      <c r="M354" s="11">
        <f>IF(OR(A354="",E354="",G354="",H354=""),"",(H354-G354)*E354*IF(F354="",1,F354))</f>
        <v/>
      </c>
      <c r="N354" s="11">
        <f>IF(OR(A354="",E354="",G354="",H354=""),"",M354-N(I354))</f>
        <v/>
      </c>
      <c r="O354" s="12">
        <f>IF(A354="","",YEAR(A354)*100+MONTH(A354))</f>
        <v/>
      </c>
      <c r="P354" s="7" t="n"/>
    </row>
    <row r="355">
      <c r="A355" s="6" t="n"/>
      <c r="B355" s="7" t="n"/>
      <c r="C355" s="7" t="n"/>
      <c r="D355" s="7" t="n"/>
      <c r="E355" s="7" t="n"/>
      <c r="F355" s="8" t="n"/>
      <c r="G355" s="9" t="n"/>
      <c r="H355" s="9" t="n"/>
      <c r="I355" s="10" t="n"/>
      <c r="J355" s="10" t="n"/>
      <c r="K355" s="11">
        <f>IF(OR(OR(A355="",E355="",G355="",H355=""),D355=""),"",IF(J355&lt;&gt;"",J355,IF(D355="Day trade",MAX(0,N355)*0.01,IF(L355*0.00005&gt;1,L355*0.00005,0))))</f>
        <v/>
      </c>
      <c r="L355" s="11">
        <f>IF(OR(A355="",E355="",G355="",H355=""),"",E355*H355*IF(F355="",1,F355))</f>
        <v/>
      </c>
      <c r="M355" s="11">
        <f>IF(OR(A355="",E355="",G355="",H355=""),"",(H355-G355)*E355*IF(F355="",1,F355))</f>
        <v/>
      </c>
      <c r="N355" s="11">
        <f>IF(OR(A355="",E355="",G355="",H355=""),"",M355-N(I355))</f>
        <v/>
      </c>
      <c r="O355" s="12">
        <f>IF(A355="","",YEAR(A355)*100+MONTH(A355))</f>
        <v/>
      </c>
      <c r="P355" s="7" t="n"/>
    </row>
    <row r="356">
      <c r="A356" s="6" t="n"/>
      <c r="B356" s="7" t="n"/>
      <c r="C356" s="7" t="n"/>
      <c r="D356" s="7" t="n"/>
      <c r="E356" s="7" t="n"/>
      <c r="F356" s="8" t="n"/>
      <c r="G356" s="9" t="n"/>
      <c r="H356" s="9" t="n"/>
      <c r="I356" s="10" t="n"/>
      <c r="J356" s="10" t="n"/>
      <c r="K356" s="11">
        <f>IF(OR(OR(A356="",E356="",G356="",H356=""),D356=""),"",IF(J356&lt;&gt;"",J356,IF(D356="Day trade",MAX(0,N356)*0.01,IF(L356*0.00005&gt;1,L356*0.00005,0))))</f>
        <v/>
      </c>
      <c r="L356" s="11">
        <f>IF(OR(A356="",E356="",G356="",H356=""),"",E356*H356*IF(F356="",1,F356))</f>
        <v/>
      </c>
      <c r="M356" s="11">
        <f>IF(OR(A356="",E356="",G356="",H356=""),"",(H356-G356)*E356*IF(F356="",1,F356))</f>
        <v/>
      </c>
      <c r="N356" s="11">
        <f>IF(OR(A356="",E356="",G356="",H356=""),"",M356-N(I356))</f>
        <v/>
      </c>
      <c r="O356" s="12">
        <f>IF(A356="","",YEAR(A356)*100+MONTH(A356))</f>
        <v/>
      </c>
      <c r="P356" s="7" t="n"/>
    </row>
    <row r="357">
      <c r="A357" s="6" t="n"/>
      <c r="B357" s="7" t="n"/>
      <c r="C357" s="7" t="n"/>
      <c r="D357" s="7" t="n"/>
      <c r="E357" s="7" t="n"/>
      <c r="F357" s="8" t="n"/>
      <c r="G357" s="9" t="n"/>
      <c r="H357" s="9" t="n"/>
      <c r="I357" s="10" t="n"/>
      <c r="J357" s="10" t="n"/>
      <c r="K357" s="11">
        <f>IF(OR(OR(A357="",E357="",G357="",H357=""),D357=""),"",IF(J357&lt;&gt;"",J357,IF(D357="Day trade",MAX(0,N357)*0.01,IF(L357*0.00005&gt;1,L357*0.00005,0))))</f>
        <v/>
      </c>
      <c r="L357" s="11">
        <f>IF(OR(A357="",E357="",G357="",H357=""),"",E357*H357*IF(F357="",1,F357))</f>
        <v/>
      </c>
      <c r="M357" s="11">
        <f>IF(OR(A357="",E357="",G357="",H357=""),"",(H357-G357)*E357*IF(F357="",1,F357))</f>
        <v/>
      </c>
      <c r="N357" s="11">
        <f>IF(OR(A357="",E357="",G357="",H357=""),"",M357-N(I357))</f>
        <v/>
      </c>
      <c r="O357" s="12">
        <f>IF(A357="","",YEAR(A357)*100+MONTH(A357))</f>
        <v/>
      </c>
      <c r="P357" s="7" t="n"/>
    </row>
    <row r="358">
      <c r="A358" s="6" t="n"/>
      <c r="B358" s="7" t="n"/>
      <c r="C358" s="7" t="n"/>
      <c r="D358" s="7" t="n"/>
      <c r="E358" s="7" t="n"/>
      <c r="F358" s="8" t="n"/>
      <c r="G358" s="9" t="n"/>
      <c r="H358" s="9" t="n"/>
      <c r="I358" s="10" t="n"/>
      <c r="J358" s="10" t="n"/>
      <c r="K358" s="11">
        <f>IF(OR(OR(A358="",E358="",G358="",H358=""),D358=""),"",IF(J358&lt;&gt;"",J358,IF(D358="Day trade",MAX(0,N358)*0.01,IF(L358*0.00005&gt;1,L358*0.00005,0))))</f>
        <v/>
      </c>
      <c r="L358" s="11">
        <f>IF(OR(A358="",E358="",G358="",H358=""),"",E358*H358*IF(F358="",1,F358))</f>
        <v/>
      </c>
      <c r="M358" s="11">
        <f>IF(OR(A358="",E358="",G358="",H358=""),"",(H358-G358)*E358*IF(F358="",1,F358))</f>
        <v/>
      </c>
      <c r="N358" s="11">
        <f>IF(OR(A358="",E358="",G358="",H358=""),"",M358-N(I358))</f>
        <v/>
      </c>
      <c r="O358" s="12">
        <f>IF(A358="","",YEAR(A358)*100+MONTH(A358))</f>
        <v/>
      </c>
      <c r="P358" s="7" t="n"/>
    </row>
    <row r="359">
      <c r="A359" s="6" t="n"/>
      <c r="B359" s="7" t="n"/>
      <c r="C359" s="7" t="n"/>
      <c r="D359" s="7" t="n"/>
      <c r="E359" s="7" t="n"/>
      <c r="F359" s="8" t="n"/>
      <c r="G359" s="9" t="n"/>
      <c r="H359" s="9" t="n"/>
      <c r="I359" s="10" t="n"/>
      <c r="J359" s="10" t="n"/>
      <c r="K359" s="11">
        <f>IF(OR(OR(A359="",E359="",G359="",H359=""),D359=""),"",IF(J359&lt;&gt;"",J359,IF(D359="Day trade",MAX(0,N359)*0.01,IF(L359*0.00005&gt;1,L359*0.00005,0))))</f>
        <v/>
      </c>
      <c r="L359" s="11">
        <f>IF(OR(A359="",E359="",G359="",H359=""),"",E359*H359*IF(F359="",1,F359))</f>
        <v/>
      </c>
      <c r="M359" s="11">
        <f>IF(OR(A359="",E359="",G359="",H359=""),"",(H359-G359)*E359*IF(F359="",1,F359))</f>
        <v/>
      </c>
      <c r="N359" s="11">
        <f>IF(OR(A359="",E359="",G359="",H359=""),"",M359-N(I359))</f>
        <v/>
      </c>
      <c r="O359" s="12">
        <f>IF(A359="","",YEAR(A359)*100+MONTH(A359))</f>
        <v/>
      </c>
      <c r="P359" s="7" t="n"/>
    </row>
    <row r="360">
      <c r="A360" s="6" t="n"/>
      <c r="B360" s="7" t="n"/>
      <c r="C360" s="7" t="n"/>
      <c r="D360" s="7" t="n"/>
      <c r="E360" s="7" t="n"/>
      <c r="F360" s="8" t="n"/>
      <c r="G360" s="9" t="n"/>
      <c r="H360" s="9" t="n"/>
      <c r="I360" s="10" t="n"/>
      <c r="J360" s="10" t="n"/>
      <c r="K360" s="11">
        <f>IF(OR(OR(A360="",E360="",G360="",H360=""),D360=""),"",IF(J360&lt;&gt;"",J360,IF(D360="Day trade",MAX(0,N360)*0.01,IF(L360*0.00005&gt;1,L360*0.00005,0))))</f>
        <v/>
      </c>
      <c r="L360" s="11">
        <f>IF(OR(A360="",E360="",G360="",H360=""),"",E360*H360*IF(F360="",1,F360))</f>
        <v/>
      </c>
      <c r="M360" s="11">
        <f>IF(OR(A360="",E360="",G360="",H360=""),"",(H360-G360)*E360*IF(F360="",1,F360))</f>
        <v/>
      </c>
      <c r="N360" s="11">
        <f>IF(OR(A360="",E360="",G360="",H360=""),"",M360-N(I360))</f>
        <v/>
      </c>
      <c r="O360" s="12">
        <f>IF(A360="","",YEAR(A360)*100+MONTH(A360))</f>
        <v/>
      </c>
      <c r="P360" s="7" t="n"/>
    </row>
    <row r="361">
      <c r="A361" s="6" t="n"/>
      <c r="B361" s="7" t="n"/>
      <c r="C361" s="7" t="n"/>
      <c r="D361" s="7" t="n"/>
      <c r="E361" s="7" t="n"/>
      <c r="F361" s="8" t="n"/>
      <c r="G361" s="9" t="n"/>
      <c r="H361" s="9" t="n"/>
      <c r="I361" s="10" t="n"/>
      <c r="J361" s="10" t="n"/>
      <c r="K361" s="11">
        <f>IF(OR(OR(A361="",E361="",G361="",H361=""),D361=""),"",IF(J361&lt;&gt;"",J361,IF(D361="Day trade",MAX(0,N361)*0.01,IF(L361*0.00005&gt;1,L361*0.00005,0))))</f>
        <v/>
      </c>
      <c r="L361" s="11">
        <f>IF(OR(A361="",E361="",G361="",H361=""),"",E361*H361*IF(F361="",1,F361))</f>
        <v/>
      </c>
      <c r="M361" s="11">
        <f>IF(OR(A361="",E361="",G361="",H361=""),"",(H361-G361)*E361*IF(F361="",1,F361))</f>
        <v/>
      </c>
      <c r="N361" s="11">
        <f>IF(OR(A361="",E361="",G361="",H361=""),"",M361-N(I361))</f>
        <v/>
      </c>
      <c r="O361" s="12">
        <f>IF(A361="","",YEAR(A361)*100+MONTH(A361))</f>
        <v/>
      </c>
      <c r="P361" s="7" t="n"/>
    </row>
    <row r="362">
      <c r="A362" s="6" t="n"/>
      <c r="B362" s="7" t="n"/>
      <c r="C362" s="7" t="n"/>
      <c r="D362" s="7" t="n"/>
      <c r="E362" s="7" t="n"/>
      <c r="F362" s="8" t="n"/>
      <c r="G362" s="9" t="n"/>
      <c r="H362" s="9" t="n"/>
      <c r="I362" s="10" t="n"/>
      <c r="J362" s="10" t="n"/>
      <c r="K362" s="11">
        <f>IF(OR(OR(A362="",E362="",G362="",H362=""),D362=""),"",IF(J362&lt;&gt;"",J362,IF(D362="Day trade",MAX(0,N362)*0.01,IF(L362*0.00005&gt;1,L362*0.00005,0))))</f>
        <v/>
      </c>
      <c r="L362" s="11">
        <f>IF(OR(A362="",E362="",G362="",H362=""),"",E362*H362*IF(F362="",1,F362))</f>
        <v/>
      </c>
      <c r="M362" s="11">
        <f>IF(OR(A362="",E362="",G362="",H362=""),"",(H362-G362)*E362*IF(F362="",1,F362))</f>
        <v/>
      </c>
      <c r="N362" s="11">
        <f>IF(OR(A362="",E362="",G362="",H362=""),"",M362-N(I362))</f>
        <v/>
      </c>
      <c r="O362" s="12">
        <f>IF(A362="","",YEAR(A362)*100+MONTH(A362))</f>
        <v/>
      </c>
      <c r="P362" s="7" t="n"/>
    </row>
    <row r="363">
      <c r="A363" s="6" t="n"/>
      <c r="B363" s="7" t="n"/>
      <c r="C363" s="7" t="n"/>
      <c r="D363" s="7" t="n"/>
      <c r="E363" s="7" t="n"/>
      <c r="F363" s="8" t="n"/>
      <c r="G363" s="9" t="n"/>
      <c r="H363" s="9" t="n"/>
      <c r="I363" s="10" t="n"/>
      <c r="J363" s="10" t="n"/>
      <c r="K363" s="11">
        <f>IF(OR(OR(A363="",E363="",G363="",H363=""),D363=""),"",IF(J363&lt;&gt;"",J363,IF(D363="Day trade",MAX(0,N363)*0.01,IF(L363*0.00005&gt;1,L363*0.00005,0))))</f>
        <v/>
      </c>
      <c r="L363" s="11">
        <f>IF(OR(A363="",E363="",G363="",H363=""),"",E363*H363*IF(F363="",1,F363))</f>
        <v/>
      </c>
      <c r="M363" s="11">
        <f>IF(OR(A363="",E363="",G363="",H363=""),"",(H363-G363)*E363*IF(F363="",1,F363))</f>
        <v/>
      </c>
      <c r="N363" s="11">
        <f>IF(OR(A363="",E363="",G363="",H363=""),"",M363-N(I363))</f>
        <v/>
      </c>
      <c r="O363" s="12">
        <f>IF(A363="","",YEAR(A363)*100+MONTH(A363))</f>
        <v/>
      </c>
      <c r="P363" s="7" t="n"/>
    </row>
    <row r="364">
      <c r="A364" s="6" t="n"/>
      <c r="B364" s="7" t="n"/>
      <c r="C364" s="7" t="n"/>
      <c r="D364" s="7" t="n"/>
      <c r="E364" s="7" t="n"/>
      <c r="F364" s="8" t="n"/>
      <c r="G364" s="9" t="n"/>
      <c r="H364" s="9" t="n"/>
      <c r="I364" s="10" t="n"/>
      <c r="J364" s="10" t="n"/>
      <c r="K364" s="11">
        <f>IF(OR(OR(A364="",E364="",G364="",H364=""),D364=""),"",IF(J364&lt;&gt;"",J364,IF(D364="Day trade",MAX(0,N364)*0.01,IF(L364*0.00005&gt;1,L364*0.00005,0))))</f>
        <v/>
      </c>
      <c r="L364" s="11">
        <f>IF(OR(A364="",E364="",G364="",H364=""),"",E364*H364*IF(F364="",1,F364))</f>
        <v/>
      </c>
      <c r="M364" s="11">
        <f>IF(OR(A364="",E364="",G364="",H364=""),"",(H364-G364)*E364*IF(F364="",1,F364))</f>
        <v/>
      </c>
      <c r="N364" s="11">
        <f>IF(OR(A364="",E364="",G364="",H364=""),"",M364-N(I364))</f>
        <v/>
      </c>
      <c r="O364" s="12">
        <f>IF(A364="","",YEAR(A364)*100+MONTH(A364))</f>
        <v/>
      </c>
      <c r="P364" s="7" t="n"/>
    </row>
    <row r="365">
      <c r="A365" s="6" t="n"/>
      <c r="B365" s="7" t="n"/>
      <c r="C365" s="7" t="n"/>
      <c r="D365" s="7" t="n"/>
      <c r="E365" s="7" t="n"/>
      <c r="F365" s="8" t="n"/>
      <c r="G365" s="9" t="n"/>
      <c r="H365" s="9" t="n"/>
      <c r="I365" s="10" t="n"/>
      <c r="J365" s="10" t="n"/>
      <c r="K365" s="11">
        <f>IF(OR(OR(A365="",E365="",G365="",H365=""),D365=""),"",IF(J365&lt;&gt;"",J365,IF(D365="Day trade",MAX(0,N365)*0.01,IF(L365*0.00005&gt;1,L365*0.00005,0))))</f>
        <v/>
      </c>
      <c r="L365" s="11">
        <f>IF(OR(A365="",E365="",G365="",H365=""),"",E365*H365*IF(F365="",1,F365))</f>
        <v/>
      </c>
      <c r="M365" s="11">
        <f>IF(OR(A365="",E365="",G365="",H365=""),"",(H365-G365)*E365*IF(F365="",1,F365))</f>
        <v/>
      </c>
      <c r="N365" s="11">
        <f>IF(OR(A365="",E365="",G365="",H365=""),"",M365-N(I365))</f>
        <v/>
      </c>
      <c r="O365" s="12">
        <f>IF(A365="","",YEAR(A365)*100+MONTH(A365))</f>
        <v/>
      </c>
      <c r="P365" s="7" t="n"/>
    </row>
    <row r="366">
      <c r="A366" s="6" t="n"/>
      <c r="B366" s="7" t="n"/>
      <c r="C366" s="7" t="n"/>
      <c r="D366" s="7" t="n"/>
      <c r="E366" s="7" t="n"/>
      <c r="F366" s="8" t="n"/>
      <c r="G366" s="9" t="n"/>
      <c r="H366" s="9" t="n"/>
      <c r="I366" s="10" t="n"/>
      <c r="J366" s="10" t="n"/>
      <c r="K366" s="11">
        <f>IF(OR(OR(A366="",E366="",G366="",H366=""),D366=""),"",IF(J366&lt;&gt;"",J366,IF(D366="Day trade",MAX(0,N366)*0.01,IF(L366*0.00005&gt;1,L366*0.00005,0))))</f>
        <v/>
      </c>
      <c r="L366" s="11">
        <f>IF(OR(A366="",E366="",G366="",H366=""),"",E366*H366*IF(F366="",1,F366))</f>
        <v/>
      </c>
      <c r="M366" s="11">
        <f>IF(OR(A366="",E366="",G366="",H366=""),"",(H366-G366)*E366*IF(F366="",1,F366))</f>
        <v/>
      </c>
      <c r="N366" s="11">
        <f>IF(OR(A366="",E366="",G366="",H366=""),"",M366-N(I366))</f>
        <v/>
      </c>
      <c r="O366" s="12">
        <f>IF(A366="","",YEAR(A366)*100+MONTH(A366))</f>
        <v/>
      </c>
      <c r="P366" s="7" t="n"/>
    </row>
    <row r="367">
      <c r="A367" s="6" t="n"/>
      <c r="B367" s="7" t="n"/>
      <c r="C367" s="7" t="n"/>
      <c r="D367" s="7" t="n"/>
      <c r="E367" s="7" t="n"/>
      <c r="F367" s="8" t="n"/>
      <c r="G367" s="9" t="n"/>
      <c r="H367" s="9" t="n"/>
      <c r="I367" s="10" t="n"/>
      <c r="J367" s="10" t="n"/>
      <c r="K367" s="11">
        <f>IF(OR(OR(A367="",E367="",G367="",H367=""),D367=""),"",IF(J367&lt;&gt;"",J367,IF(D367="Day trade",MAX(0,N367)*0.01,IF(L367*0.00005&gt;1,L367*0.00005,0))))</f>
        <v/>
      </c>
      <c r="L367" s="11">
        <f>IF(OR(A367="",E367="",G367="",H367=""),"",E367*H367*IF(F367="",1,F367))</f>
        <v/>
      </c>
      <c r="M367" s="11">
        <f>IF(OR(A367="",E367="",G367="",H367=""),"",(H367-G367)*E367*IF(F367="",1,F367))</f>
        <v/>
      </c>
      <c r="N367" s="11">
        <f>IF(OR(A367="",E367="",G367="",H367=""),"",M367-N(I367))</f>
        <v/>
      </c>
      <c r="O367" s="12">
        <f>IF(A367="","",YEAR(A367)*100+MONTH(A367))</f>
        <v/>
      </c>
      <c r="P367" s="7" t="n"/>
    </row>
    <row r="368">
      <c r="A368" s="6" t="n"/>
      <c r="B368" s="7" t="n"/>
      <c r="C368" s="7" t="n"/>
      <c r="D368" s="7" t="n"/>
      <c r="E368" s="7" t="n"/>
      <c r="F368" s="8" t="n"/>
      <c r="G368" s="9" t="n"/>
      <c r="H368" s="9" t="n"/>
      <c r="I368" s="10" t="n"/>
      <c r="J368" s="10" t="n"/>
      <c r="K368" s="11">
        <f>IF(OR(OR(A368="",E368="",G368="",H368=""),D368=""),"",IF(J368&lt;&gt;"",J368,IF(D368="Day trade",MAX(0,N368)*0.01,IF(L368*0.00005&gt;1,L368*0.00005,0))))</f>
        <v/>
      </c>
      <c r="L368" s="11">
        <f>IF(OR(A368="",E368="",G368="",H368=""),"",E368*H368*IF(F368="",1,F368))</f>
        <v/>
      </c>
      <c r="M368" s="11">
        <f>IF(OR(A368="",E368="",G368="",H368=""),"",(H368-G368)*E368*IF(F368="",1,F368))</f>
        <v/>
      </c>
      <c r="N368" s="11">
        <f>IF(OR(A368="",E368="",G368="",H368=""),"",M368-N(I368))</f>
        <v/>
      </c>
      <c r="O368" s="12">
        <f>IF(A368="","",YEAR(A368)*100+MONTH(A368))</f>
        <v/>
      </c>
      <c r="P368" s="7" t="n"/>
    </row>
    <row r="369">
      <c r="A369" s="6" t="n"/>
      <c r="B369" s="7" t="n"/>
      <c r="C369" s="7" t="n"/>
      <c r="D369" s="7" t="n"/>
      <c r="E369" s="7" t="n"/>
      <c r="F369" s="8" t="n"/>
      <c r="G369" s="9" t="n"/>
      <c r="H369" s="9" t="n"/>
      <c r="I369" s="10" t="n"/>
      <c r="J369" s="10" t="n"/>
      <c r="K369" s="11">
        <f>IF(OR(OR(A369="",E369="",G369="",H369=""),D369=""),"",IF(J369&lt;&gt;"",J369,IF(D369="Day trade",MAX(0,N369)*0.01,IF(L369*0.00005&gt;1,L369*0.00005,0))))</f>
        <v/>
      </c>
      <c r="L369" s="11">
        <f>IF(OR(A369="",E369="",G369="",H369=""),"",E369*H369*IF(F369="",1,F369))</f>
        <v/>
      </c>
      <c r="M369" s="11">
        <f>IF(OR(A369="",E369="",G369="",H369=""),"",(H369-G369)*E369*IF(F369="",1,F369))</f>
        <v/>
      </c>
      <c r="N369" s="11">
        <f>IF(OR(A369="",E369="",G369="",H369=""),"",M369-N(I369))</f>
        <v/>
      </c>
      <c r="O369" s="12">
        <f>IF(A369="","",YEAR(A369)*100+MONTH(A369))</f>
        <v/>
      </c>
      <c r="P369" s="7" t="n"/>
    </row>
    <row r="370">
      <c r="A370" s="6" t="n"/>
      <c r="B370" s="7" t="n"/>
      <c r="C370" s="7" t="n"/>
      <c r="D370" s="7" t="n"/>
      <c r="E370" s="7" t="n"/>
      <c r="F370" s="8" t="n"/>
      <c r="G370" s="9" t="n"/>
      <c r="H370" s="9" t="n"/>
      <c r="I370" s="10" t="n"/>
      <c r="J370" s="10" t="n"/>
      <c r="K370" s="11">
        <f>IF(OR(OR(A370="",E370="",G370="",H370=""),D370=""),"",IF(J370&lt;&gt;"",J370,IF(D370="Day trade",MAX(0,N370)*0.01,IF(L370*0.00005&gt;1,L370*0.00005,0))))</f>
        <v/>
      </c>
      <c r="L370" s="11">
        <f>IF(OR(A370="",E370="",G370="",H370=""),"",E370*H370*IF(F370="",1,F370))</f>
        <v/>
      </c>
      <c r="M370" s="11">
        <f>IF(OR(A370="",E370="",G370="",H370=""),"",(H370-G370)*E370*IF(F370="",1,F370))</f>
        <v/>
      </c>
      <c r="N370" s="11">
        <f>IF(OR(A370="",E370="",G370="",H370=""),"",M370-N(I370))</f>
        <v/>
      </c>
      <c r="O370" s="12">
        <f>IF(A370="","",YEAR(A370)*100+MONTH(A370))</f>
        <v/>
      </c>
      <c r="P370" s="7" t="n"/>
    </row>
    <row r="371">
      <c r="A371" s="6" t="n"/>
      <c r="B371" s="7" t="n"/>
      <c r="C371" s="7" t="n"/>
      <c r="D371" s="7" t="n"/>
      <c r="E371" s="7" t="n"/>
      <c r="F371" s="8" t="n"/>
      <c r="G371" s="9" t="n"/>
      <c r="H371" s="9" t="n"/>
      <c r="I371" s="10" t="n"/>
      <c r="J371" s="10" t="n"/>
      <c r="K371" s="11">
        <f>IF(OR(OR(A371="",E371="",G371="",H371=""),D371=""),"",IF(J371&lt;&gt;"",J371,IF(D371="Day trade",MAX(0,N371)*0.01,IF(L371*0.00005&gt;1,L371*0.00005,0))))</f>
        <v/>
      </c>
      <c r="L371" s="11">
        <f>IF(OR(A371="",E371="",G371="",H371=""),"",E371*H371*IF(F371="",1,F371))</f>
        <v/>
      </c>
      <c r="M371" s="11">
        <f>IF(OR(A371="",E371="",G371="",H371=""),"",(H371-G371)*E371*IF(F371="",1,F371))</f>
        <v/>
      </c>
      <c r="N371" s="11">
        <f>IF(OR(A371="",E371="",G371="",H371=""),"",M371-N(I371))</f>
        <v/>
      </c>
      <c r="O371" s="12">
        <f>IF(A371="","",YEAR(A371)*100+MONTH(A371))</f>
        <v/>
      </c>
      <c r="P371" s="7" t="n"/>
    </row>
    <row r="372">
      <c r="A372" s="6" t="n"/>
      <c r="B372" s="7" t="n"/>
      <c r="C372" s="7" t="n"/>
      <c r="D372" s="7" t="n"/>
      <c r="E372" s="7" t="n"/>
      <c r="F372" s="8" t="n"/>
      <c r="G372" s="9" t="n"/>
      <c r="H372" s="9" t="n"/>
      <c r="I372" s="10" t="n"/>
      <c r="J372" s="10" t="n"/>
      <c r="K372" s="11">
        <f>IF(OR(OR(A372="",E372="",G372="",H372=""),D372=""),"",IF(J372&lt;&gt;"",J372,IF(D372="Day trade",MAX(0,N372)*0.01,IF(L372*0.00005&gt;1,L372*0.00005,0))))</f>
        <v/>
      </c>
      <c r="L372" s="11">
        <f>IF(OR(A372="",E372="",G372="",H372=""),"",E372*H372*IF(F372="",1,F372))</f>
        <v/>
      </c>
      <c r="M372" s="11">
        <f>IF(OR(A372="",E372="",G372="",H372=""),"",(H372-G372)*E372*IF(F372="",1,F372))</f>
        <v/>
      </c>
      <c r="N372" s="11">
        <f>IF(OR(A372="",E372="",G372="",H372=""),"",M372-N(I372))</f>
        <v/>
      </c>
      <c r="O372" s="12">
        <f>IF(A372="","",YEAR(A372)*100+MONTH(A372))</f>
        <v/>
      </c>
      <c r="P372" s="7" t="n"/>
    </row>
    <row r="373">
      <c r="A373" s="6" t="n"/>
      <c r="B373" s="7" t="n"/>
      <c r="C373" s="7" t="n"/>
      <c r="D373" s="7" t="n"/>
      <c r="E373" s="7" t="n"/>
      <c r="F373" s="8" t="n"/>
      <c r="G373" s="9" t="n"/>
      <c r="H373" s="9" t="n"/>
      <c r="I373" s="10" t="n"/>
      <c r="J373" s="10" t="n"/>
      <c r="K373" s="11">
        <f>IF(OR(OR(A373="",E373="",G373="",H373=""),D373=""),"",IF(J373&lt;&gt;"",J373,IF(D373="Day trade",MAX(0,N373)*0.01,IF(L373*0.00005&gt;1,L373*0.00005,0))))</f>
        <v/>
      </c>
      <c r="L373" s="11">
        <f>IF(OR(A373="",E373="",G373="",H373=""),"",E373*H373*IF(F373="",1,F373))</f>
        <v/>
      </c>
      <c r="M373" s="11">
        <f>IF(OR(A373="",E373="",G373="",H373=""),"",(H373-G373)*E373*IF(F373="",1,F373))</f>
        <v/>
      </c>
      <c r="N373" s="11">
        <f>IF(OR(A373="",E373="",G373="",H373=""),"",M373-N(I373))</f>
        <v/>
      </c>
      <c r="O373" s="12">
        <f>IF(A373="","",YEAR(A373)*100+MONTH(A373))</f>
        <v/>
      </c>
      <c r="P373" s="7" t="n"/>
    </row>
    <row r="374">
      <c r="A374" s="6" t="n"/>
      <c r="B374" s="7" t="n"/>
      <c r="C374" s="7" t="n"/>
      <c r="D374" s="7" t="n"/>
      <c r="E374" s="7" t="n"/>
      <c r="F374" s="8" t="n"/>
      <c r="G374" s="9" t="n"/>
      <c r="H374" s="9" t="n"/>
      <c r="I374" s="10" t="n"/>
      <c r="J374" s="10" t="n"/>
      <c r="K374" s="11">
        <f>IF(OR(OR(A374="",E374="",G374="",H374=""),D374=""),"",IF(J374&lt;&gt;"",J374,IF(D374="Day trade",MAX(0,N374)*0.01,IF(L374*0.00005&gt;1,L374*0.00005,0))))</f>
        <v/>
      </c>
      <c r="L374" s="11">
        <f>IF(OR(A374="",E374="",G374="",H374=""),"",E374*H374*IF(F374="",1,F374))</f>
        <v/>
      </c>
      <c r="M374" s="11">
        <f>IF(OR(A374="",E374="",G374="",H374=""),"",(H374-G374)*E374*IF(F374="",1,F374))</f>
        <v/>
      </c>
      <c r="N374" s="11">
        <f>IF(OR(A374="",E374="",G374="",H374=""),"",M374-N(I374))</f>
        <v/>
      </c>
      <c r="O374" s="12">
        <f>IF(A374="","",YEAR(A374)*100+MONTH(A374))</f>
        <v/>
      </c>
      <c r="P374" s="7" t="n"/>
    </row>
    <row r="375">
      <c r="A375" s="6" t="n"/>
      <c r="B375" s="7" t="n"/>
      <c r="C375" s="7" t="n"/>
      <c r="D375" s="7" t="n"/>
      <c r="E375" s="7" t="n"/>
      <c r="F375" s="8" t="n"/>
      <c r="G375" s="9" t="n"/>
      <c r="H375" s="9" t="n"/>
      <c r="I375" s="10" t="n"/>
      <c r="J375" s="10" t="n"/>
      <c r="K375" s="11">
        <f>IF(OR(OR(A375="",E375="",G375="",H375=""),D375=""),"",IF(J375&lt;&gt;"",J375,IF(D375="Day trade",MAX(0,N375)*0.01,IF(L375*0.00005&gt;1,L375*0.00005,0))))</f>
        <v/>
      </c>
      <c r="L375" s="11">
        <f>IF(OR(A375="",E375="",G375="",H375=""),"",E375*H375*IF(F375="",1,F375))</f>
        <v/>
      </c>
      <c r="M375" s="11">
        <f>IF(OR(A375="",E375="",G375="",H375=""),"",(H375-G375)*E375*IF(F375="",1,F375))</f>
        <v/>
      </c>
      <c r="N375" s="11">
        <f>IF(OR(A375="",E375="",G375="",H375=""),"",M375-N(I375))</f>
        <v/>
      </c>
      <c r="O375" s="12">
        <f>IF(A375="","",YEAR(A375)*100+MONTH(A375))</f>
        <v/>
      </c>
      <c r="P375" s="7" t="n"/>
    </row>
    <row r="376">
      <c r="A376" s="6" t="n"/>
      <c r="B376" s="7" t="n"/>
      <c r="C376" s="7" t="n"/>
      <c r="D376" s="7" t="n"/>
      <c r="E376" s="7" t="n"/>
      <c r="F376" s="8" t="n"/>
      <c r="G376" s="9" t="n"/>
      <c r="H376" s="9" t="n"/>
      <c r="I376" s="10" t="n"/>
      <c r="J376" s="10" t="n"/>
      <c r="K376" s="11">
        <f>IF(OR(OR(A376="",E376="",G376="",H376=""),D376=""),"",IF(J376&lt;&gt;"",J376,IF(D376="Day trade",MAX(0,N376)*0.01,IF(L376*0.00005&gt;1,L376*0.00005,0))))</f>
        <v/>
      </c>
      <c r="L376" s="11">
        <f>IF(OR(A376="",E376="",G376="",H376=""),"",E376*H376*IF(F376="",1,F376))</f>
        <v/>
      </c>
      <c r="M376" s="11">
        <f>IF(OR(A376="",E376="",G376="",H376=""),"",(H376-G376)*E376*IF(F376="",1,F376))</f>
        <v/>
      </c>
      <c r="N376" s="11">
        <f>IF(OR(A376="",E376="",G376="",H376=""),"",M376-N(I376))</f>
        <v/>
      </c>
      <c r="O376" s="12">
        <f>IF(A376="","",YEAR(A376)*100+MONTH(A376))</f>
        <v/>
      </c>
      <c r="P376" s="7" t="n"/>
    </row>
    <row r="377">
      <c r="A377" s="6" t="n"/>
      <c r="B377" s="7" t="n"/>
      <c r="C377" s="7" t="n"/>
      <c r="D377" s="7" t="n"/>
      <c r="E377" s="7" t="n"/>
      <c r="F377" s="8" t="n"/>
      <c r="G377" s="9" t="n"/>
      <c r="H377" s="9" t="n"/>
      <c r="I377" s="10" t="n"/>
      <c r="J377" s="10" t="n"/>
      <c r="K377" s="11">
        <f>IF(OR(OR(A377="",E377="",G377="",H377=""),D377=""),"",IF(J377&lt;&gt;"",J377,IF(D377="Day trade",MAX(0,N377)*0.01,IF(L377*0.00005&gt;1,L377*0.00005,0))))</f>
        <v/>
      </c>
      <c r="L377" s="11">
        <f>IF(OR(A377="",E377="",G377="",H377=""),"",E377*H377*IF(F377="",1,F377))</f>
        <v/>
      </c>
      <c r="M377" s="11">
        <f>IF(OR(A377="",E377="",G377="",H377=""),"",(H377-G377)*E377*IF(F377="",1,F377))</f>
        <v/>
      </c>
      <c r="N377" s="11">
        <f>IF(OR(A377="",E377="",G377="",H377=""),"",M377-N(I377))</f>
        <v/>
      </c>
      <c r="O377" s="12">
        <f>IF(A377="","",YEAR(A377)*100+MONTH(A377))</f>
        <v/>
      </c>
      <c r="P377" s="7" t="n"/>
    </row>
    <row r="378">
      <c r="A378" s="6" t="n"/>
      <c r="B378" s="7" t="n"/>
      <c r="C378" s="7" t="n"/>
      <c r="D378" s="7" t="n"/>
      <c r="E378" s="7" t="n"/>
      <c r="F378" s="8" t="n"/>
      <c r="G378" s="9" t="n"/>
      <c r="H378" s="9" t="n"/>
      <c r="I378" s="10" t="n"/>
      <c r="J378" s="10" t="n"/>
      <c r="K378" s="11">
        <f>IF(OR(OR(A378="",E378="",G378="",H378=""),D378=""),"",IF(J378&lt;&gt;"",J378,IF(D378="Day trade",MAX(0,N378)*0.01,IF(L378*0.00005&gt;1,L378*0.00005,0))))</f>
        <v/>
      </c>
      <c r="L378" s="11">
        <f>IF(OR(A378="",E378="",G378="",H378=""),"",E378*H378*IF(F378="",1,F378))</f>
        <v/>
      </c>
      <c r="M378" s="11">
        <f>IF(OR(A378="",E378="",G378="",H378=""),"",(H378-G378)*E378*IF(F378="",1,F378))</f>
        <v/>
      </c>
      <c r="N378" s="11">
        <f>IF(OR(A378="",E378="",G378="",H378=""),"",M378-N(I378))</f>
        <v/>
      </c>
      <c r="O378" s="12">
        <f>IF(A378="","",YEAR(A378)*100+MONTH(A378))</f>
        <v/>
      </c>
      <c r="P378" s="7" t="n"/>
    </row>
    <row r="379">
      <c r="A379" s="6" t="n"/>
      <c r="B379" s="7" t="n"/>
      <c r="C379" s="7" t="n"/>
      <c r="D379" s="7" t="n"/>
      <c r="E379" s="7" t="n"/>
      <c r="F379" s="8" t="n"/>
      <c r="G379" s="9" t="n"/>
      <c r="H379" s="9" t="n"/>
      <c r="I379" s="10" t="n"/>
      <c r="J379" s="10" t="n"/>
      <c r="K379" s="11">
        <f>IF(OR(OR(A379="",E379="",G379="",H379=""),D379=""),"",IF(J379&lt;&gt;"",J379,IF(D379="Day trade",MAX(0,N379)*0.01,IF(L379*0.00005&gt;1,L379*0.00005,0))))</f>
        <v/>
      </c>
      <c r="L379" s="11">
        <f>IF(OR(A379="",E379="",G379="",H379=""),"",E379*H379*IF(F379="",1,F379))</f>
        <v/>
      </c>
      <c r="M379" s="11">
        <f>IF(OR(A379="",E379="",G379="",H379=""),"",(H379-G379)*E379*IF(F379="",1,F379))</f>
        <v/>
      </c>
      <c r="N379" s="11">
        <f>IF(OR(A379="",E379="",G379="",H379=""),"",M379-N(I379))</f>
        <v/>
      </c>
      <c r="O379" s="12">
        <f>IF(A379="","",YEAR(A379)*100+MONTH(A379))</f>
        <v/>
      </c>
      <c r="P379" s="7" t="n"/>
    </row>
    <row r="380">
      <c r="A380" s="6" t="n"/>
      <c r="B380" s="7" t="n"/>
      <c r="C380" s="7" t="n"/>
      <c r="D380" s="7" t="n"/>
      <c r="E380" s="7" t="n"/>
      <c r="F380" s="8" t="n"/>
      <c r="G380" s="9" t="n"/>
      <c r="H380" s="9" t="n"/>
      <c r="I380" s="10" t="n"/>
      <c r="J380" s="10" t="n"/>
      <c r="K380" s="11">
        <f>IF(OR(OR(A380="",E380="",G380="",H380=""),D380=""),"",IF(J380&lt;&gt;"",J380,IF(D380="Day trade",MAX(0,N380)*0.01,IF(L380*0.00005&gt;1,L380*0.00005,0))))</f>
        <v/>
      </c>
      <c r="L380" s="11">
        <f>IF(OR(A380="",E380="",G380="",H380=""),"",E380*H380*IF(F380="",1,F380))</f>
        <v/>
      </c>
      <c r="M380" s="11">
        <f>IF(OR(A380="",E380="",G380="",H380=""),"",(H380-G380)*E380*IF(F380="",1,F380))</f>
        <v/>
      </c>
      <c r="N380" s="11">
        <f>IF(OR(A380="",E380="",G380="",H380=""),"",M380-N(I380))</f>
        <v/>
      </c>
      <c r="O380" s="12">
        <f>IF(A380="","",YEAR(A380)*100+MONTH(A380))</f>
        <v/>
      </c>
      <c r="P380" s="7" t="n"/>
    </row>
    <row r="381">
      <c r="A381" s="6" t="n"/>
      <c r="B381" s="7" t="n"/>
      <c r="C381" s="7" t="n"/>
      <c r="D381" s="7" t="n"/>
      <c r="E381" s="7" t="n"/>
      <c r="F381" s="8" t="n"/>
      <c r="G381" s="9" t="n"/>
      <c r="H381" s="9" t="n"/>
      <c r="I381" s="10" t="n"/>
      <c r="J381" s="10" t="n"/>
      <c r="K381" s="11">
        <f>IF(OR(OR(A381="",E381="",G381="",H381=""),D381=""),"",IF(J381&lt;&gt;"",J381,IF(D381="Day trade",MAX(0,N381)*0.01,IF(L381*0.00005&gt;1,L381*0.00005,0))))</f>
        <v/>
      </c>
      <c r="L381" s="11">
        <f>IF(OR(A381="",E381="",G381="",H381=""),"",E381*H381*IF(F381="",1,F381))</f>
        <v/>
      </c>
      <c r="M381" s="11">
        <f>IF(OR(A381="",E381="",G381="",H381=""),"",(H381-G381)*E381*IF(F381="",1,F381))</f>
        <v/>
      </c>
      <c r="N381" s="11">
        <f>IF(OR(A381="",E381="",G381="",H381=""),"",M381-N(I381))</f>
        <v/>
      </c>
      <c r="O381" s="12">
        <f>IF(A381="","",YEAR(A381)*100+MONTH(A381))</f>
        <v/>
      </c>
      <c r="P381" s="7" t="n"/>
    </row>
    <row r="382">
      <c r="A382" s="6" t="n"/>
      <c r="B382" s="7" t="n"/>
      <c r="C382" s="7" t="n"/>
      <c r="D382" s="7" t="n"/>
      <c r="E382" s="7" t="n"/>
      <c r="F382" s="8" t="n"/>
      <c r="G382" s="9" t="n"/>
      <c r="H382" s="9" t="n"/>
      <c r="I382" s="10" t="n"/>
      <c r="J382" s="10" t="n"/>
      <c r="K382" s="11">
        <f>IF(OR(OR(A382="",E382="",G382="",H382=""),D382=""),"",IF(J382&lt;&gt;"",J382,IF(D382="Day trade",MAX(0,N382)*0.01,IF(L382*0.00005&gt;1,L382*0.00005,0))))</f>
        <v/>
      </c>
      <c r="L382" s="11">
        <f>IF(OR(A382="",E382="",G382="",H382=""),"",E382*H382*IF(F382="",1,F382))</f>
        <v/>
      </c>
      <c r="M382" s="11">
        <f>IF(OR(A382="",E382="",G382="",H382=""),"",(H382-G382)*E382*IF(F382="",1,F382))</f>
        <v/>
      </c>
      <c r="N382" s="11">
        <f>IF(OR(A382="",E382="",G382="",H382=""),"",M382-N(I382))</f>
        <v/>
      </c>
      <c r="O382" s="12">
        <f>IF(A382="","",YEAR(A382)*100+MONTH(A382))</f>
        <v/>
      </c>
      <c r="P382" s="7" t="n"/>
    </row>
    <row r="383">
      <c r="A383" s="6" t="n"/>
      <c r="B383" s="7" t="n"/>
      <c r="C383" s="7" t="n"/>
      <c r="D383" s="7" t="n"/>
      <c r="E383" s="7" t="n"/>
      <c r="F383" s="8" t="n"/>
      <c r="G383" s="9" t="n"/>
      <c r="H383" s="9" t="n"/>
      <c r="I383" s="10" t="n"/>
      <c r="J383" s="10" t="n"/>
      <c r="K383" s="11">
        <f>IF(OR(OR(A383="",E383="",G383="",H383=""),D383=""),"",IF(J383&lt;&gt;"",J383,IF(D383="Day trade",MAX(0,N383)*0.01,IF(L383*0.00005&gt;1,L383*0.00005,0))))</f>
        <v/>
      </c>
      <c r="L383" s="11">
        <f>IF(OR(A383="",E383="",G383="",H383=""),"",E383*H383*IF(F383="",1,F383))</f>
        <v/>
      </c>
      <c r="M383" s="11">
        <f>IF(OR(A383="",E383="",G383="",H383=""),"",(H383-G383)*E383*IF(F383="",1,F383))</f>
        <v/>
      </c>
      <c r="N383" s="11">
        <f>IF(OR(A383="",E383="",G383="",H383=""),"",M383-N(I383))</f>
        <v/>
      </c>
      <c r="O383" s="12">
        <f>IF(A383="","",YEAR(A383)*100+MONTH(A383))</f>
        <v/>
      </c>
      <c r="P383" s="7" t="n"/>
    </row>
    <row r="384">
      <c r="A384" s="6" t="n"/>
      <c r="B384" s="7" t="n"/>
      <c r="C384" s="7" t="n"/>
      <c r="D384" s="7" t="n"/>
      <c r="E384" s="7" t="n"/>
      <c r="F384" s="8" t="n"/>
      <c r="G384" s="9" t="n"/>
      <c r="H384" s="9" t="n"/>
      <c r="I384" s="10" t="n"/>
      <c r="J384" s="10" t="n"/>
      <c r="K384" s="11">
        <f>IF(OR(OR(A384="",E384="",G384="",H384=""),D384=""),"",IF(J384&lt;&gt;"",J384,IF(D384="Day trade",MAX(0,N384)*0.01,IF(L384*0.00005&gt;1,L384*0.00005,0))))</f>
        <v/>
      </c>
      <c r="L384" s="11">
        <f>IF(OR(A384="",E384="",G384="",H384=""),"",E384*H384*IF(F384="",1,F384))</f>
        <v/>
      </c>
      <c r="M384" s="11">
        <f>IF(OR(A384="",E384="",G384="",H384=""),"",(H384-G384)*E384*IF(F384="",1,F384))</f>
        <v/>
      </c>
      <c r="N384" s="11">
        <f>IF(OR(A384="",E384="",G384="",H384=""),"",M384-N(I384))</f>
        <v/>
      </c>
      <c r="O384" s="12">
        <f>IF(A384="","",YEAR(A384)*100+MONTH(A384))</f>
        <v/>
      </c>
      <c r="P384" s="7" t="n"/>
    </row>
    <row r="385">
      <c r="A385" s="6" t="n"/>
      <c r="B385" s="7" t="n"/>
      <c r="C385" s="7" t="n"/>
      <c r="D385" s="7" t="n"/>
      <c r="E385" s="7" t="n"/>
      <c r="F385" s="8" t="n"/>
      <c r="G385" s="9" t="n"/>
      <c r="H385" s="9" t="n"/>
      <c r="I385" s="10" t="n"/>
      <c r="J385" s="10" t="n"/>
      <c r="K385" s="11">
        <f>IF(OR(OR(A385="",E385="",G385="",H385=""),D385=""),"",IF(J385&lt;&gt;"",J385,IF(D385="Day trade",MAX(0,N385)*0.01,IF(L385*0.00005&gt;1,L385*0.00005,0))))</f>
        <v/>
      </c>
      <c r="L385" s="11">
        <f>IF(OR(A385="",E385="",G385="",H385=""),"",E385*H385*IF(F385="",1,F385))</f>
        <v/>
      </c>
      <c r="M385" s="11">
        <f>IF(OR(A385="",E385="",G385="",H385=""),"",(H385-G385)*E385*IF(F385="",1,F385))</f>
        <v/>
      </c>
      <c r="N385" s="11">
        <f>IF(OR(A385="",E385="",G385="",H385=""),"",M385-N(I385))</f>
        <v/>
      </c>
      <c r="O385" s="12">
        <f>IF(A385="","",YEAR(A385)*100+MONTH(A385))</f>
        <v/>
      </c>
      <c r="P385" s="7" t="n"/>
    </row>
    <row r="386">
      <c r="A386" s="6" t="n"/>
      <c r="B386" s="7" t="n"/>
      <c r="C386" s="7" t="n"/>
      <c r="D386" s="7" t="n"/>
      <c r="E386" s="7" t="n"/>
      <c r="F386" s="8" t="n"/>
      <c r="G386" s="9" t="n"/>
      <c r="H386" s="9" t="n"/>
      <c r="I386" s="10" t="n"/>
      <c r="J386" s="10" t="n"/>
      <c r="K386" s="11">
        <f>IF(OR(OR(A386="",E386="",G386="",H386=""),D386=""),"",IF(J386&lt;&gt;"",J386,IF(D386="Day trade",MAX(0,N386)*0.01,IF(L386*0.00005&gt;1,L386*0.00005,0))))</f>
        <v/>
      </c>
      <c r="L386" s="11">
        <f>IF(OR(A386="",E386="",G386="",H386=""),"",E386*H386*IF(F386="",1,F386))</f>
        <v/>
      </c>
      <c r="M386" s="11">
        <f>IF(OR(A386="",E386="",G386="",H386=""),"",(H386-G386)*E386*IF(F386="",1,F386))</f>
        <v/>
      </c>
      <c r="N386" s="11">
        <f>IF(OR(A386="",E386="",G386="",H386=""),"",M386-N(I386))</f>
        <v/>
      </c>
      <c r="O386" s="12">
        <f>IF(A386="","",YEAR(A386)*100+MONTH(A386))</f>
        <v/>
      </c>
      <c r="P386" s="7" t="n"/>
    </row>
    <row r="387">
      <c r="A387" s="6" t="n"/>
      <c r="B387" s="7" t="n"/>
      <c r="C387" s="7" t="n"/>
      <c r="D387" s="7" t="n"/>
      <c r="E387" s="7" t="n"/>
      <c r="F387" s="8" t="n"/>
      <c r="G387" s="9" t="n"/>
      <c r="H387" s="9" t="n"/>
      <c r="I387" s="10" t="n"/>
      <c r="J387" s="10" t="n"/>
      <c r="K387" s="11">
        <f>IF(OR(OR(A387="",E387="",G387="",H387=""),D387=""),"",IF(J387&lt;&gt;"",J387,IF(D387="Day trade",MAX(0,N387)*0.01,IF(L387*0.00005&gt;1,L387*0.00005,0))))</f>
        <v/>
      </c>
      <c r="L387" s="11">
        <f>IF(OR(A387="",E387="",G387="",H387=""),"",E387*H387*IF(F387="",1,F387))</f>
        <v/>
      </c>
      <c r="M387" s="11">
        <f>IF(OR(A387="",E387="",G387="",H387=""),"",(H387-G387)*E387*IF(F387="",1,F387))</f>
        <v/>
      </c>
      <c r="N387" s="11">
        <f>IF(OR(A387="",E387="",G387="",H387=""),"",M387-N(I387))</f>
        <v/>
      </c>
      <c r="O387" s="12">
        <f>IF(A387="","",YEAR(A387)*100+MONTH(A387))</f>
        <v/>
      </c>
      <c r="P387" s="7" t="n"/>
    </row>
    <row r="388">
      <c r="A388" s="6" t="n"/>
      <c r="B388" s="7" t="n"/>
      <c r="C388" s="7" t="n"/>
      <c r="D388" s="7" t="n"/>
      <c r="E388" s="7" t="n"/>
      <c r="F388" s="8" t="n"/>
      <c r="G388" s="9" t="n"/>
      <c r="H388" s="9" t="n"/>
      <c r="I388" s="10" t="n"/>
      <c r="J388" s="10" t="n"/>
      <c r="K388" s="11">
        <f>IF(OR(OR(A388="",E388="",G388="",H388=""),D388=""),"",IF(J388&lt;&gt;"",J388,IF(D388="Day trade",MAX(0,N388)*0.01,IF(L388*0.00005&gt;1,L388*0.00005,0))))</f>
        <v/>
      </c>
      <c r="L388" s="11">
        <f>IF(OR(A388="",E388="",G388="",H388=""),"",E388*H388*IF(F388="",1,F388))</f>
        <v/>
      </c>
      <c r="M388" s="11">
        <f>IF(OR(A388="",E388="",G388="",H388=""),"",(H388-G388)*E388*IF(F388="",1,F388))</f>
        <v/>
      </c>
      <c r="N388" s="11">
        <f>IF(OR(A388="",E388="",G388="",H388=""),"",M388-N(I388))</f>
        <v/>
      </c>
      <c r="O388" s="12">
        <f>IF(A388="","",YEAR(A388)*100+MONTH(A388))</f>
        <v/>
      </c>
      <c r="P388" s="7" t="n"/>
    </row>
    <row r="389">
      <c r="A389" s="6" t="n"/>
      <c r="B389" s="7" t="n"/>
      <c r="C389" s="7" t="n"/>
      <c r="D389" s="7" t="n"/>
      <c r="E389" s="7" t="n"/>
      <c r="F389" s="8" t="n"/>
      <c r="G389" s="9" t="n"/>
      <c r="H389" s="9" t="n"/>
      <c r="I389" s="10" t="n"/>
      <c r="J389" s="10" t="n"/>
      <c r="K389" s="11">
        <f>IF(OR(OR(A389="",E389="",G389="",H389=""),D389=""),"",IF(J389&lt;&gt;"",J389,IF(D389="Day trade",MAX(0,N389)*0.01,IF(L389*0.00005&gt;1,L389*0.00005,0))))</f>
        <v/>
      </c>
      <c r="L389" s="11">
        <f>IF(OR(A389="",E389="",G389="",H389=""),"",E389*H389*IF(F389="",1,F389))</f>
        <v/>
      </c>
      <c r="M389" s="11">
        <f>IF(OR(A389="",E389="",G389="",H389=""),"",(H389-G389)*E389*IF(F389="",1,F389))</f>
        <v/>
      </c>
      <c r="N389" s="11">
        <f>IF(OR(A389="",E389="",G389="",H389=""),"",M389-N(I389))</f>
        <v/>
      </c>
      <c r="O389" s="12">
        <f>IF(A389="","",YEAR(A389)*100+MONTH(A389))</f>
        <v/>
      </c>
      <c r="P389" s="7" t="n"/>
    </row>
    <row r="390">
      <c r="A390" s="6" t="n"/>
      <c r="B390" s="7" t="n"/>
      <c r="C390" s="7" t="n"/>
      <c r="D390" s="7" t="n"/>
      <c r="E390" s="7" t="n"/>
      <c r="F390" s="8" t="n"/>
      <c r="G390" s="9" t="n"/>
      <c r="H390" s="9" t="n"/>
      <c r="I390" s="10" t="n"/>
      <c r="J390" s="10" t="n"/>
      <c r="K390" s="11">
        <f>IF(OR(OR(A390="",E390="",G390="",H390=""),D390=""),"",IF(J390&lt;&gt;"",J390,IF(D390="Day trade",MAX(0,N390)*0.01,IF(L390*0.00005&gt;1,L390*0.00005,0))))</f>
        <v/>
      </c>
      <c r="L390" s="11">
        <f>IF(OR(A390="",E390="",G390="",H390=""),"",E390*H390*IF(F390="",1,F390))</f>
        <v/>
      </c>
      <c r="M390" s="11">
        <f>IF(OR(A390="",E390="",G390="",H390=""),"",(H390-G390)*E390*IF(F390="",1,F390))</f>
        <v/>
      </c>
      <c r="N390" s="11">
        <f>IF(OR(A390="",E390="",G390="",H390=""),"",M390-N(I390))</f>
        <v/>
      </c>
      <c r="O390" s="12">
        <f>IF(A390="","",YEAR(A390)*100+MONTH(A390))</f>
        <v/>
      </c>
      <c r="P390" s="7" t="n"/>
    </row>
    <row r="391">
      <c r="A391" s="6" t="n"/>
      <c r="B391" s="7" t="n"/>
      <c r="C391" s="7" t="n"/>
      <c r="D391" s="7" t="n"/>
      <c r="E391" s="7" t="n"/>
      <c r="F391" s="8" t="n"/>
      <c r="G391" s="9" t="n"/>
      <c r="H391" s="9" t="n"/>
      <c r="I391" s="10" t="n"/>
      <c r="J391" s="10" t="n"/>
      <c r="K391" s="11">
        <f>IF(OR(OR(A391="",E391="",G391="",H391=""),D391=""),"",IF(J391&lt;&gt;"",J391,IF(D391="Day trade",MAX(0,N391)*0.01,IF(L391*0.00005&gt;1,L391*0.00005,0))))</f>
        <v/>
      </c>
      <c r="L391" s="11">
        <f>IF(OR(A391="",E391="",G391="",H391=""),"",E391*H391*IF(F391="",1,F391))</f>
        <v/>
      </c>
      <c r="M391" s="11">
        <f>IF(OR(A391="",E391="",G391="",H391=""),"",(H391-G391)*E391*IF(F391="",1,F391))</f>
        <v/>
      </c>
      <c r="N391" s="11">
        <f>IF(OR(A391="",E391="",G391="",H391=""),"",M391-N(I391))</f>
        <v/>
      </c>
      <c r="O391" s="12">
        <f>IF(A391="","",YEAR(A391)*100+MONTH(A391))</f>
        <v/>
      </c>
      <c r="P391" s="7" t="n"/>
    </row>
    <row r="392">
      <c r="A392" s="6" t="n"/>
      <c r="B392" s="7" t="n"/>
      <c r="C392" s="7" t="n"/>
      <c r="D392" s="7" t="n"/>
      <c r="E392" s="7" t="n"/>
      <c r="F392" s="8" t="n"/>
      <c r="G392" s="9" t="n"/>
      <c r="H392" s="9" t="n"/>
      <c r="I392" s="10" t="n"/>
      <c r="J392" s="10" t="n"/>
      <c r="K392" s="11">
        <f>IF(OR(OR(A392="",E392="",G392="",H392=""),D392=""),"",IF(J392&lt;&gt;"",J392,IF(D392="Day trade",MAX(0,N392)*0.01,IF(L392*0.00005&gt;1,L392*0.00005,0))))</f>
        <v/>
      </c>
      <c r="L392" s="11">
        <f>IF(OR(A392="",E392="",G392="",H392=""),"",E392*H392*IF(F392="",1,F392))</f>
        <v/>
      </c>
      <c r="M392" s="11">
        <f>IF(OR(A392="",E392="",G392="",H392=""),"",(H392-G392)*E392*IF(F392="",1,F392))</f>
        <v/>
      </c>
      <c r="N392" s="11">
        <f>IF(OR(A392="",E392="",G392="",H392=""),"",M392-N(I392))</f>
        <v/>
      </c>
      <c r="O392" s="12">
        <f>IF(A392="","",YEAR(A392)*100+MONTH(A392))</f>
        <v/>
      </c>
      <c r="P392" s="7" t="n"/>
    </row>
    <row r="393">
      <c r="A393" s="6" t="n"/>
      <c r="B393" s="7" t="n"/>
      <c r="C393" s="7" t="n"/>
      <c r="D393" s="7" t="n"/>
      <c r="E393" s="7" t="n"/>
      <c r="F393" s="8" t="n"/>
      <c r="G393" s="9" t="n"/>
      <c r="H393" s="9" t="n"/>
      <c r="I393" s="10" t="n"/>
      <c r="J393" s="10" t="n"/>
      <c r="K393" s="11">
        <f>IF(OR(OR(A393="",E393="",G393="",H393=""),D393=""),"",IF(J393&lt;&gt;"",J393,IF(D393="Day trade",MAX(0,N393)*0.01,IF(L393*0.00005&gt;1,L393*0.00005,0))))</f>
        <v/>
      </c>
      <c r="L393" s="11">
        <f>IF(OR(A393="",E393="",G393="",H393=""),"",E393*H393*IF(F393="",1,F393))</f>
        <v/>
      </c>
      <c r="M393" s="11">
        <f>IF(OR(A393="",E393="",G393="",H393=""),"",(H393-G393)*E393*IF(F393="",1,F393))</f>
        <v/>
      </c>
      <c r="N393" s="11">
        <f>IF(OR(A393="",E393="",G393="",H393=""),"",M393-N(I393))</f>
        <v/>
      </c>
      <c r="O393" s="12">
        <f>IF(A393="","",YEAR(A393)*100+MONTH(A393))</f>
        <v/>
      </c>
      <c r="P393" s="7" t="n"/>
    </row>
    <row r="394">
      <c r="A394" s="6" t="n"/>
      <c r="B394" s="7" t="n"/>
      <c r="C394" s="7" t="n"/>
      <c r="D394" s="7" t="n"/>
      <c r="E394" s="7" t="n"/>
      <c r="F394" s="8" t="n"/>
      <c r="G394" s="9" t="n"/>
      <c r="H394" s="9" t="n"/>
      <c r="I394" s="10" t="n"/>
      <c r="J394" s="10" t="n"/>
      <c r="K394" s="11">
        <f>IF(OR(OR(A394="",E394="",G394="",H394=""),D394=""),"",IF(J394&lt;&gt;"",J394,IF(D394="Day trade",MAX(0,N394)*0.01,IF(L394*0.00005&gt;1,L394*0.00005,0))))</f>
        <v/>
      </c>
      <c r="L394" s="11">
        <f>IF(OR(A394="",E394="",G394="",H394=""),"",E394*H394*IF(F394="",1,F394))</f>
        <v/>
      </c>
      <c r="M394" s="11">
        <f>IF(OR(A394="",E394="",G394="",H394=""),"",(H394-G394)*E394*IF(F394="",1,F394))</f>
        <v/>
      </c>
      <c r="N394" s="11">
        <f>IF(OR(A394="",E394="",G394="",H394=""),"",M394-N(I394))</f>
        <v/>
      </c>
      <c r="O394" s="12">
        <f>IF(A394="","",YEAR(A394)*100+MONTH(A394))</f>
        <v/>
      </c>
      <c r="P394" s="7" t="n"/>
    </row>
    <row r="395">
      <c r="A395" s="6" t="n"/>
      <c r="B395" s="7" t="n"/>
      <c r="C395" s="7" t="n"/>
      <c r="D395" s="7" t="n"/>
      <c r="E395" s="7" t="n"/>
      <c r="F395" s="8" t="n"/>
      <c r="G395" s="9" t="n"/>
      <c r="H395" s="9" t="n"/>
      <c r="I395" s="10" t="n"/>
      <c r="J395" s="10" t="n"/>
      <c r="K395" s="11">
        <f>IF(OR(OR(A395="",E395="",G395="",H395=""),D395=""),"",IF(J395&lt;&gt;"",J395,IF(D395="Day trade",MAX(0,N395)*0.01,IF(L395*0.00005&gt;1,L395*0.00005,0))))</f>
        <v/>
      </c>
      <c r="L395" s="11">
        <f>IF(OR(A395="",E395="",G395="",H395=""),"",E395*H395*IF(F395="",1,F395))</f>
        <v/>
      </c>
      <c r="M395" s="11">
        <f>IF(OR(A395="",E395="",G395="",H395=""),"",(H395-G395)*E395*IF(F395="",1,F395))</f>
        <v/>
      </c>
      <c r="N395" s="11">
        <f>IF(OR(A395="",E395="",G395="",H395=""),"",M395-N(I395))</f>
        <v/>
      </c>
      <c r="O395" s="12">
        <f>IF(A395="","",YEAR(A395)*100+MONTH(A395))</f>
        <v/>
      </c>
      <c r="P395" s="7" t="n"/>
    </row>
    <row r="396">
      <c r="A396" s="6" t="n"/>
      <c r="B396" s="7" t="n"/>
      <c r="C396" s="7" t="n"/>
      <c r="D396" s="7" t="n"/>
      <c r="E396" s="7" t="n"/>
      <c r="F396" s="8" t="n"/>
      <c r="G396" s="9" t="n"/>
      <c r="H396" s="9" t="n"/>
      <c r="I396" s="10" t="n"/>
      <c r="J396" s="10" t="n"/>
      <c r="K396" s="11">
        <f>IF(OR(OR(A396="",E396="",G396="",H396=""),D396=""),"",IF(J396&lt;&gt;"",J396,IF(D396="Day trade",MAX(0,N396)*0.01,IF(L396*0.00005&gt;1,L396*0.00005,0))))</f>
        <v/>
      </c>
      <c r="L396" s="11">
        <f>IF(OR(A396="",E396="",G396="",H396=""),"",E396*H396*IF(F396="",1,F396))</f>
        <v/>
      </c>
      <c r="M396" s="11">
        <f>IF(OR(A396="",E396="",G396="",H396=""),"",(H396-G396)*E396*IF(F396="",1,F396))</f>
        <v/>
      </c>
      <c r="N396" s="11">
        <f>IF(OR(A396="",E396="",G396="",H396=""),"",M396-N(I396))</f>
        <v/>
      </c>
      <c r="O396" s="12">
        <f>IF(A396="","",YEAR(A396)*100+MONTH(A396))</f>
        <v/>
      </c>
      <c r="P396" s="7" t="n"/>
    </row>
    <row r="397">
      <c r="A397" s="6" t="n"/>
      <c r="B397" s="7" t="n"/>
      <c r="C397" s="7" t="n"/>
      <c r="D397" s="7" t="n"/>
      <c r="E397" s="7" t="n"/>
      <c r="F397" s="8" t="n"/>
      <c r="G397" s="9" t="n"/>
      <c r="H397" s="9" t="n"/>
      <c r="I397" s="10" t="n"/>
      <c r="J397" s="10" t="n"/>
      <c r="K397" s="11">
        <f>IF(OR(OR(A397="",E397="",G397="",H397=""),D397=""),"",IF(J397&lt;&gt;"",J397,IF(D397="Day trade",MAX(0,N397)*0.01,IF(L397*0.00005&gt;1,L397*0.00005,0))))</f>
        <v/>
      </c>
      <c r="L397" s="11">
        <f>IF(OR(A397="",E397="",G397="",H397=""),"",E397*H397*IF(F397="",1,F397))</f>
        <v/>
      </c>
      <c r="M397" s="11">
        <f>IF(OR(A397="",E397="",G397="",H397=""),"",(H397-G397)*E397*IF(F397="",1,F397))</f>
        <v/>
      </c>
      <c r="N397" s="11">
        <f>IF(OR(A397="",E397="",G397="",H397=""),"",M397-N(I397))</f>
        <v/>
      </c>
      <c r="O397" s="12">
        <f>IF(A397="","",YEAR(A397)*100+MONTH(A397))</f>
        <v/>
      </c>
      <c r="P397" s="7" t="n"/>
    </row>
    <row r="398">
      <c r="A398" s="6" t="n"/>
      <c r="B398" s="7" t="n"/>
      <c r="C398" s="7" t="n"/>
      <c r="D398" s="7" t="n"/>
      <c r="E398" s="7" t="n"/>
      <c r="F398" s="8" t="n"/>
      <c r="G398" s="9" t="n"/>
      <c r="H398" s="9" t="n"/>
      <c r="I398" s="10" t="n"/>
      <c r="J398" s="10" t="n"/>
      <c r="K398" s="11">
        <f>IF(OR(OR(A398="",E398="",G398="",H398=""),D398=""),"",IF(J398&lt;&gt;"",J398,IF(D398="Day trade",MAX(0,N398)*0.01,IF(L398*0.00005&gt;1,L398*0.00005,0))))</f>
        <v/>
      </c>
      <c r="L398" s="11">
        <f>IF(OR(A398="",E398="",G398="",H398=""),"",E398*H398*IF(F398="",1,F398))</f>
        <v/>
      </c>
      <c r="M398" s="11">
        <f>IF(OR(A398="",E398="",G398="",H398=""),"",(H398-G398)*E398*IF(F398="",1,F398))</f>
        <v/>
      </c>
      <c r="N398" s="11">
        <f>IF(OR(A398="",E398="",G398="",H398=""),"",M398-N(I398))</f>
        <v/>
      </c>
      <c r="O398" s="12">
        <f>IF(A398="","",YEAR(A398)*100+MONTH(A398))</f>
        <v/>
      </c>
      <c r="P398" s="7" t="n"/>
    </row>
    <row r="399">
      <c r="A399" s="6" t="n"/>
      <c r="B399" s="7" t="n"/>
      <c r="C399" s="7" t="n"/>
      <c r="D399" s="7" t="n"/>
      <c r="E399" s="7" t="n"/>
      <c r="F399" s="8" t="n"/>
      <c r="G399" s="9" t="n"/>
      <c r="H399" s="9" t="n"/>
      <c r="I399" s="10" t="n"/>
      <c r="J399" s="10" t="n"/>
      <c r="K399" s="11">
        <f>IF(OR(OR(A399="",E399="",G399="",H399=""),D399=""),"",IF(J399&lt;&gt;"",J399,IF(D399="Day trade",MAX(0,N399)*0.01,IF(L399*0.00005&gt;1,L399*0.00005,0))))</f>
        <v/>
      </c>
      <c r="L399" s="11">
        <f>IF(OR(A399="",E399="",G399="",H399=""),"",E399*H399*IF(F399="",1,F399))</f>
        <v/>
      </c>
      <c r="M399" s="11">
        <f>IF(OR(A399="",E399="",G399="",H399=""),"",(H399-G399)*E399*IF(F399="",1,F399))</f>
        <v/>
      </c>
      <c r="N399" s="11">
        <f>IF(OR(A399="",E399="",G399="",H399=""),"",M399-N(I399))</f>
        <v/>
      </c>
      <c r="O399" s="12">
        <f>IF(A399="","",YEAR(A399)*100+MONTH(A399))</f>
        <v/>
      </c>
      <c r="P399" s="7" t="n"/>
    </row>
    <row r="400">
      <c r="A400" s="6" t="n"/>
      <c r="B400" s="7" t="n"/>
      <c r="C400" s="7" t="n"/>
      <c r="D400" s="7" t="n"/>
      <c r="E400" s="7" t="n"/>
      <c r="F400" s="8" t="n"/>
      <c r="G400" s="9" t="n"/>
      <c r="H400" s="9" t="n"/>
      <c r="I400" s="10" t="n"/>
      <c r="J400" s="10" t="n"/>
      <c r="K400" s="11">
        <f>IF(OR(OR(A400="",E400="",G400="",H400=""),D400=""),"",IF(J400&lt;&gt;"",J400,IF(D400="Day trade",MAX(0,N400)*0.01,IF(L400*0.00005&gt;1,L400*0.00005,0))))</f>
        <v/>
      </c>
      <c r="L400" s="11">
        <f>IF(OR(A400="",E400="",G400="",H400=""),"",E400*H400*IF(F400="",1,F400))</f>
        <v/>
      </c>
      <c r="M400" s="11">
        <f>IF(OR(A400="",E400="",G400="",H400=""),"",(H400-G400)*E400*IF(F400="",1,F400))</f>
        <v/>
      </c>
      <c r="N400" s="11">
        <f>IF(OR(A400="",E400="",G400="",H400=""),"",M400-N(I400))</f>
        <v/>
      </c>
      <c r="O400" s="12">
        <f>IF(A400="","",YEAR(A400)*100+MONTH(A400))</f>
        <v/>
      </c>
      <c r="P400" s="7" t="n"/>
    </row>
    <row r="401">
      <c r="A401" s="6" t="n"/>
      <c r="B401" s="7" t="n"/>
      <c r="C401" s="7" t="n"/>
      <c r="D401" s="7" t="n"/>
      <c r="E401" s="7" t="n"/>
      <c r="F401" s="8" t="n"/>
      <c r="G401" s="9" t="n"/>
      <c r="H401" s="9" t="n"/>
      <c r="I401" s="10" t="n"/>
      <c r="J401" s="10" t="n"/>
      <c r="K401" s="11">
        <f>IF(OR(OR(A401="",E401="",G401="",H401=""),D401=""),"",IF(J401&lt;&gt;"",J401,IF(D401="Day trade",MAX(0,N401)*0.01,IF(L401*0.00005&gt;1,L401*0.00005,0))))</f>
        <v/>
      </c>
      <c r="L401" s="11">
        <f>IF(OR(A401="",E401="",G401="",H401=""),"",E401*H401*IF(F401="",1,F401))</f>
        <v/>
      </c>
      <c r="M401" s="11">
        <f>IF(OR(A401="",E401="",G401="",H401=""),"",(H401-G401)*E401*IF(F401="",1,F401))</f>
        <v/>
      </c>
      <c r="N401" s="11">
        <f>IF(OR(A401="",E401="",G401="",H401=""),"",M401-N(I401))</f>
        <v/>
      </c>
      <c r="O401" s="12">
        <f>IF(A401="","",YEAR(A401)*100+MONTH(A401))</f>
        <v/>
      </c>
      <c r="P401" s="7" t="n"/>
    </row>
    <row r="402">
      <c r="A402" s="6" t="n"/>
      <c r="B402" s="7" t="n"/>
      <c r="C402" s="7" t="n"/>
      <c r="D402" s="7" t="n"/>
      <c r="E402" s="7" t="n"/>
      <c r="F402" s="8" t="n"/>
      <c r="G402" s="9" t="n"/>
      <c r="H402" s="9" t="n"/>
      <c r="I402" s="10" t="n"/>
      <c r="J402" s="10" t="n"/>
      <c r="K402" s="11">
        <f>IF(OR(OR(A402="",E402="",G402="",H402=""),D402=""),"",IF(J402&lt;&gt;"",J402,IF(D402="Day trade",MAX(0,N402)*0.01,IF(L402*0.00005&gt;1,L402*0.00005,0))))</f>
        <v/>
      </c>
      <c r="L402" s="11">
        <f>IF(OR(A402="",E402="",G402="",H402=""),"",E402*H402*IF(F402="",1,F402))</f>
        <v/>
      </c>
      <c r="M402" s="11">
        <f>IF(OR(A402="",E402="",G402="",H402=""),"",(H402-G402)*E402*IF(F402="",1,F402))</f>
        <v/>
      </c>
      <c r="N402" s="11">
        <f>IF(OR(A402="",E402="",G402="",H402=""),"",M402-N(I402))</f>
        <v/>
      </c>
      <c r="O402" s="12">
        <f>IF(A402="","",YEAR(A402)*100+MONTH(A402))</f>
        <v/>
      </c>
      <c r="P402" s="7" t="n"/>
    </row>
    <row r="403">
      <c r="A403" s="6" t="n"/>
      <c r="B403" s="7" t="n"/>
      <c r="C403" s="7" t="n"/>
      <c r="D403" s="7" t="n"/>
      <c r="E403" s="7" t="n"/>
      <c r="F403" s="8" t="n"/>
      <c r="G403" s="9" t="n"/>
      <c r="H403" s="9" t="n"/>
      <c r="I403" s="10" t="n"/>
      <c r="J403" s="10" t="n"/>
      <c r="K403" s="11">
        <f>IF(OR(OR(A403="",E403="",G403="",H403=""),D403=""),"",IF(J403&lt;&gt;"",J403,IF(D403="Day trade",MAX(0,N403)*0.01,IF(L403*0.00005&gt;1,L403*0.00005,0))))</f>
        <v/>
      </c>
      <c r="L403" s="11">
        <f>IF(OR(A403="",E403="",G403="",H403=""),"",E403*H403*IF(F403="",1,F403))</f>
        <v/>
      </c>
      <c r="M403" s="11">
        <f>IF(OR(A403="",E403="",G403="",H403=""),"",(H403-G403)*E403*IF(F403="",1,F403))</f>
        <v/>
      </c>
      <c r="N403" s="11">
        <f>IF(OR(A403="",E403="",G403="",H403=""),"",M403-N(I403))</f>
        <v/>
      </c>
      <c r="O403" s="12">
        <f>IF(A403="","",YEAR(A403)*100+MONTH(A403))</f>
        <v/>
      </c>
      <c r="P403" s="7" t="n"/>
    </row>
    <row r="404">
      <c r="A404" s="6" t="n"/>
      <c r="B404" s="7" t="n"/>
      <c r="C404" s="7" t="n"/>
      <c r="D404" s="7" t="n"/>
      <c r="E404" s="7" t="n"/>
      <c r="F404" s="8" t="n"/>
      <c r="G404" s="9" t="n"/>
      <c r="H404" s="9" t="n"/>
      <c r="I404" s="10" t="n"/>
      <c r="J404" s="10" t="n"/>
      <c r="K404" s="11">
        <f>IF(OR(OR(A404="",E404="",G404="",H404=""),D404=""),"",IF(J404&lt;&gt;"",J404,IF(D404="Day trade",MAX(0,N404)*0.01,IF(L404*0.00005&gt;1,L404*0.00005,0))))</f>
        <v/>
      </c>
      <c r="L404" s="11">
        <f>IF(OR(A404="",E404="",G404="",H404=""),"",E404*H404*IF(F404="",1,F404))</f>
        <v/>
      </c>
      <c r="M404" s="11">
        <f>IF(OR(A404="",E404="",G404="",H404=""),"",(H404-G404)*E404*IF(F404="",1,F404))</f>
        <v/>
      </c>
      <c r="N404" s="11">
        <f>IF(OR(A404="",E404="",G404="",H404=""),"",M404-N(I404))</f>
        <v/>
      </c>
      <c r="O404" s="12">
        <f>IF(A404="","",YEAR(A404)*100+MONTH(A404))</f>
        <v/>
      </c>
      <c r="P404" s="7" t="n"/>
    </row>
    <row r="405">
      <c r="A405" s="6" t="n"/>
      <c r="B405" s="7" t="n"/>
      <c r="C405" s="7" t="n"/>
      <c r="D405" s="7" t="n"/>
      <c r="E405" s="7" t="n"/>
      <c r="F405" s="8" t="n"/>
      <c r="G405" s="9" t="n"/>
      <c r="H405" s="9" t="n"/>
      <c r="I405" s="10" t="n"/>
      <c r="J405" s="10" t="n"/>
      <c r="K405" s="11">
        <f>IF(OR(OR(A405="",E405="",G405="",H405=""),D405=""),"",IF(J405&lt;&gt;"",J405,IF(D405="Day trade",MAX(0,N405)*0.01,IF(L405*0.00005&gt;1,L405*0.00005,0))))</f>
        <v/>
      </c>
      <c r="L405" s="11">
        <f>IF(OR(A405="",E405="",G405="",H405=""),"",E405*H405*IF(F405="",1,F405))</f>
        <v/>
      </c>
      <c r="M405" s="11">
        <f>IF(OR(A405="",E405="",G405="",H405=""),"",(H405-G405)*E405*IF(F405="",1,F405))</f>
        <v/>
      </c>
      <c r="N405" s="11">
        <f>IF(OR(A405="",E405="",G405="",H405=""),"",M405-N(I405))</f>
        <v/>
      </c>
      <c r="O405" s="12">
        <f>IF(A405="","",YEAR(A405)*100+MONTH(A405))</f>
        <v/>
      </c>
      <c r="P405" s="7" t="n"/>
    </row>
    <row r="406">
      <c r="A406" s="6" t="n"/>
      <c r="B406" s="7" t="n"/>
      <c r="C406" s="7" t="n"/>
      <c r="D406" s="7" t="n"/>
      <c r="E406" s="7" t="n"/>
      <c r="F406" s="8" t="n"/>
      <c r="G406" s="9" t="n"/>
      <c r="H406" s="9" t="n"/>
      <c r="I406" s="10" t="n"/>
      <c r="J406" s="10" t="n"/>
      <c r="K406" s="11">
        <f>IF(OR(OR(A406="",E406="",G406="",H406=""),D406=""),"",IF(J406&lt;&gt;"",J406,IF(D406="Day trade",MAX(0,N406)*0.01,IF(L406*0.00005&gt;1,L406*0.00005,0))))</f>
        <v/>
      </c>
      <c r="L406" s="11">
        <f>IF(OR(A406="",E406="",G406="",H406=""),"",E406*H406*IF(F406="",1,F406))</f>
        <v/>
      </c>
      <c r="M406" s="11">
        <f>IF(OR(A406="",E406="",G406="",H406=""),"",(H406-G406)*E406*IF(F406="",1,F406))</f>
        <v/>
      </c>
      <c r="N406" s="11">
        <f>IF(OR(A406="",E406="",G406="",H406=""),"",M406-N(I406))</f>
        <v/>
      </c>
      <c r="O406" s="12">
        <f>IF(A406="","",YEAR(A406)*100+MONTH(A406))</f>
        <v/>
      </c>
      <c r="P406" s="7" t="n"/>
    </row>
    <row r="407">
      <c r="A407" s="6" t="n"/>
      <c r="B407" s="7" t="n"/>
      <c r="C407" s="7" t="n"/>
      <c r="D407" s="7" t="n"/>
      <c r="E407" s="7" t="n"/>
      <c r="F407" s="8" t="n"/>
      <c r="G407" s="9" t="n"/>
      <c r="H407" s="9" t="n"/>
      <c r="I407" s="10" t="n"/>
      <c r="J407" s="10" t="n"/>
      <c r="K407" s="11">
        <f>IF(OR(OR(A407="",E407="",G407="",H407=""),D407=""),"",IF(J407&lt;&gt;"",J407,IF(D407="Day trade",MAX(0,N407)*0.01,IF(L407*0.00005&gt;1,L407*0.00005,0))))</f>
        <v/>
      </c>
      <c r="L407" s="11">
        <f>IF(OR(A407="",E407="",G407="",H407=""),"",E407*H407*IF(F407="",1,F407))</f>
        <v/>
      </c>
      <c r="M407" s="11">
        <f>IF(OR(A407="",E407="",G407="",H407=""),"",(H407-G407)*E407*IF(F407="",1,F407))</f>
        <v/>
      </c>
      <c r="N407" s="11">
        <f>IF(OR(A407="",E407="",G407="",H407=""),"",M407-N(I407))</f>
        <v/>
      </c>
      <c r="O407" s="12">
        <f>IF(A407="","",YEAR(A407)*100+MONTH(A407))</f>
        <v/>
      </c>
      <c r="P407" s="7" t="n"/>
    </row>
    <row r="408">
      <c r="A408" s="6" t="n"/>
      <c r="B408" s="7" t="n"/>
      <c r="C408" s="7" t="n"/>
      <c r="D408" s="7" t="n"/>
      <c r="E408" s="7" t="n"/>
      <c r="F408" s="8" t="n"/>
      <c r="G408" s="9" t="n"/>
      <c r="H408" s="9" t="n"/>
      <c r="I408" s="10" t="n"/>
      <c r="J408" s="10" t="n"/>
      <c r="K408" s="11">
        <f>IF(OR(OR(A408="",E408="",G408="",H408=""),D408=""),"",IF(J408&lt;&gt;"",J408,IF(D408="Day trade",MAX(0,N408)*0.01,IF(L408*0.00005&gt;1,L408*0.00005,0))))</f>
        <v/>
      </c>
      <c r="L408" s="11">
        <f>IF(OR(A408="",E408="",G408="",H408=""),"",E408*H408*IF(F408="",1,F408))</f>
        <v/>
      </c>
      <c r="M408" s="11">
        <f>IF(OR(A408="",E408="",G408="",H408=""),"",(H408-G408)*E408*IF(F408="",1,F408))</f>
        <v/>
      </c>
      <c r="N408" s="11">
        <f>IF(OR(A408="",E408="",G408="",H408=""),"",M408-N(I408))</f>
        <v/>
      </c>
      <c r="O408" s="12">
        <f>IF(A408="","",YEAR(A408)*100+MONTH(A408))</f>
        <v/>
      </c>
      <c r="P408" s="7" t="n"/>
    </row>
    <row r="409">
      <c r="A409" s="6" t="n"/>
      <c r="B409" s="7" t="n"/>
      <c r="C409" s="7" t="n"/>
      <c r="D409" s="7" t="n"/>
      <c r="E409" s="7" t="n"/>
      <c r="F409" s="8" t="n"/>
      <c r="G409" s="9" t="n"/>
      <c r="H409" s="9" t="n"/>
      <c r="I409" s="10" t="n"/>
      <c r="J409" s="10" t="n"/>
      <c r="K409" s="11">
        <f>IF(OR(OR(A409="",E409="",G409="",H409=""),D409=""),"",IF(J409&lt;&gt;"",J409,IF(D409="Day trade",MAX(0,N409)*0.01,IF(L409*0.00005&gt;1,L409*0.00005,0))))</f>
        <v/>
      </c>
      <c r="L409" s="11">
        <f>IF(OR(A409="",E409="",G409="",H409=""),"",E409*H409*IF(F409="",1,F409))</f>
        <v/>
      </c>
      <c r="M409" s="11">
        <f>IF(OR(A409="",E409="",G409="",H409=""),"",(H409-G409)*E409*IF(F409="",1,F409))</f>
        <v/>
      </c>
      <c r="N409" s="11">
        <f>IF(OR(A409="",E409="",G409="",H409=""),"",M409-N(I409))</f>
        <v/>
      </c>
      <c r="O409" s="12">
        <f>IF(A409="","",YEAR(A409)*100+MONTH(A409))</f>
        <v/>
      </c>
      <c r="P409" s="7" t="n"/>
    </row>
    <row r="410">
      <c r="A410" s="6" t="n"/>
      <c r="B410" s="7" t="n"/>
      <c r="C410" s="7" t="n"/>
      <c r="D410" s="7" t="n"/>
      <c r="E410" s="7" t="n"/>
      <c r="F410" s="8" t="n"/>
      <c r="G410" s="9" t="n"/>
      <c r="H410" s="9" t="n"/>
      <c r="I410" s="10" t="n"/>
      <c r="J410" s="10" t="n"/>
      <c r="K410" s="11">
        <f>IF(OR(OR(A410="",E410="",G410="",H410=""),D410=""),"",IF(J410&lt;&gt;"",J410,IF(D410="Day trade",MAX(0,N410)*0.01,IF(L410*0.00005&gt;1,L410*0.00005,0))))</f>
        <v/>
      </c>
      <c r="L410" s="11">
        <f>IF(OR(A410="",E410="",G410="",H410=""),"",E410*H410*IF(F410="",1,F410))</f>
        <v/>
      </c>
      <c r="M410" s="11">
        <f>IF(OR(A410="",E410="",G410="",H410=""),"",(H410-G410)*E410*IF(F410="",1,F410))</f>
        <v/>
      </c>
      <c r="N410" s="11">
        <f>IF(OR(A410="",E410="",G410="",H410=""),"",M410-N(I410))</f>
        <v/>
      </c>
      <c r="O410" s="12">
        <f>IF(A410="","",YEAR(A410)*100+MONTH(A410))</f>
        <v/>
      </c>
      <c r="P410" s="7" t="n"/>
    </row>
    <row r="411">
      <c r="A411" s="6" t="n"/>
      <c r="B411" s="7" t="n"/>
      <c r="C411" s="7" t="n"/>
      <c r="D411" s="7" t="n"/>
      <c r="E411" s="7" t="n"/>
      <c r="F411" s="8" t="n"/>
      <c r="G411" s="9" t="n"/>
      <c r="H411" s="9" t="n"/>
      <c r="I411" s="10" t="n"/>
      <c r="J411" s="10" t="n"/>
      <c r="K411" s="11">
        <f>IF(OR(OR(A411="",E411="",G411="",H411=""),D411=""),"",IF(J411&lt;&gt;"",J411,IF(D411="Day trade",MAX(0,N411)*0.01,IF(L411*0.00005&gt;1,L411*0.00005,0))))</f>
        <v/>
      </c>
      <c r="L411" s="11">
        <f>IF(OR(A411="",E411="",G411="",H411=""),"",E411*H411*IF(F411="",1,F411))</f>
        <v/>
      </c>
      <c r="M411" s="11">
        <f>IF(OR(A411="",E411="",G411="",H411=""),"",(H411-G411)*E411*IF(F411="",1,F411))</f>
        <v/>
      </c>
      <c r="N411" s="11">
        <f>IF(OR(A411="",E411="",G411="",H411=""),"",M411-N(I411))</f>
        <v/>
      </c>
      <c r="O411" s="12">
        <f>IF(A411="","",YEAR(A411)*100+MONTH(A411))</f>
        <v/>
      </c>
      <c r="P411" s="7" t="n"/>
    </row>
    <row r="412">
      <c r="A412" s="6" t="n"/>
      <c r="B412" s="7" t="n"/>
      <c r="C412" s="7" t="n"/>
      <c r="D412" s="7" t="n"/>
      <c r="E412" s="7" t="n"/>
      <c r="F412" s="8" t="n"/>
      <c r="G412" s="9" t="n"/>
      <c r="H412" s="9" t="n"/>
      <c r="I412" s="10" t="n"/>
      <c r="J412" s="10" t="n"/>
      <c r="K412" s="11">
        <f>IF(OR(OR(A412="",E412="",G412="",H412=""),D412=""),"",IF(J412&lt;&gt;"",J412,IF(D412="Day trade",MAX(0,N412)*0.01,IF(L412*0.00005&gt;1,L412*0.00005,0))))</f>
        <v/>
      </c>
      <c r="L412" s="11">
        <f>IF(OR(A412="",E412="",G412="",H412=""),"",E412*H412*IF(F412="",1,F412))</f>
        <v/>
      </c>
      <c r="M412" s="11">
        <f>IF(OR(A412="",E412="",G412="",H412=""),"",(H412-G412)*E412*IF(F412="",1,F412))</f>
        <v/>
      </c>
      <c r="N412" s="11">
        <f>IF(OR(A412="",E412="",G412="",H412=""),"",M412-N(I412))</f>
        <v/>
      </c>
      <c r="O412" s="12">
        <f>IF(A412="","",YEAR(A412)*100+MONTH(A412))</f>
        <v/>
      </c>
      <c r="P412" s="7" t="n"/>
    </row>
    <row r="413">
      <c r="A413" s="6" t="n"/>
      <c r="B413" s="7" t="n"/>
      <c r="C413" s="7" t="n"/>
      <c r="D413" s="7" t="n"/>
      <c r="E413" s="7" t="n"/>
      <c r="F413" s="8" t="n"/>
      <c r="G413" s="9" t="n"/>
      <c r="H413" s="9" t="n"/>
      <c r="I413" s="10" t="n"/>
      <c r="J413" s="10" t="n"/>
      <c r="K413" s="11">
        <f>IF(OR(OR(A413="",E413="",G413="",H413=""),D413=""),"",IF(J413&lt;&gt;"",J413,IF(D413="Day trade",MAX(0,N413)*0.01,IF(L413*0.00005&gt;1,L413*0.00005,0))))</f>
        <v/>
      </c>
      <c r="L413" s="11">
        <f>IF(OR(A413="",E413="",G413="",H413=""),"",E413*H413*IF(F413="",1,F413))</f>
        <v/>
      </c>
      <c r="M413" s="11">
        <f>IF(OR(A413="",E413="",G413="",H413=""),"",(H413-G413)*E413*IF(F413="",1,F413))</f>
        <v/>
      </c>
      <c r="N413" s="11">
        <f>IF(OR(A413="",E413="",G413="",H413=""),"",M413-N(I413))</f>
        <v/>
      </c>
      <c r="O413" s="12">
        <f>IF(A413="","",YEAR(A413)*100+MONTH(A413))</f>
        <v/>
      </c>
      <c r="P413" s="7" t="n"/>
    </row>
    <row r="414">
      <c r="A414" s="6" t="n"/>
      <c r="B414" s="7" t="n"/>
      <c r="C414" s="7" t="n"/>
      <c r="D414" s="7" t="n"/>
      <c r="E414" s="7" t="n"/>
      <c r="F414" s="8" t="n"/>
      <c r="G414" s="9" t="n"/>
      <c r="H414" s="9" t="n"/>
      <c r="I414" s="10" t="n"/>
      <c r="J414" s="10" t="n"/>
      <c r="K414" s="11">
        <f>IF(OR(OR(A414="",E414="",G414="",H414=""),D414=""),"",IF(J414&lt;&gt;"",J414,IF(D414="Day trade",MAX(0,N414)*0.01,IF(L414*0.00005&gt;1,L414*0.00005,0))))</f>
        <v/>
      </c>
      <c r="L414" s="11">
        <f>IF(OR(A414="",E414="",G414="",H414=""),"",E414*H414*IF(F414="",1,F414))</f>
        <v/>
      </c>
      <c r="M414" s="11">
        <f>IF(OR(A414="",E414="",G414="",H414=""),"",(H414-G414)*E414*IF(F414="",1,F414))</f>
        <v/>
      </c>
      <c r="N414" s="11">
        <f>IF(OR(A414="",E414="",G414="",H414=""),"",M414-N(I414))</f>
        <v/>
      </c>
      <c r="O414" s="12">
        <f>IF(A414="","",YEAR(A414)*100+MONTH(A414))</f>
        <v/>
      </c>
      <c r="P414" s="7" t="n"/>
    </row>
    <row r="415">
      <c r="A415" s="6" t="n"/>
      <c r="B415" s="7" t="n"/>
      <c r="C415" s="7" t="n"/>
      <c r="D415" s="7" t="n"/>
      <c r="E415" s="7" t="n"/>
      <c r="F415" s="8" t="n"/>
      <c r="G415" s="9" t="n"/>
      <c r="H415" s="9" t="n"/>
      <c r="I415" s="10" t="n"/>
      <c r="J415" s="10" t="n"/>
      <c r="K415" s="11">
        <f>IF(OR(OR(A415="",E415="",G415="",H415=""),D415=""),"",IF(J415&lt;&gt;"",J415,IF(D415="Day trade",MAX(0,N415)*0.01,IF(L415*0.00005&gt;1,L415*0.00005,0))))</f>
        <v/>
      </c>
      <c r="L415" s="11">
        <f>IF(OR(A415="",E415="",G415="",H415=""),"",E415*H415*IF(F415="",1,F415))</f>
        <v/>
      </c>
      <c r="M415" s="11">
        <f>IF(OR(A415="",E415="",G415="",H415=""),"",(H415-G415)*E415*IF(F415="",1,F415))</f>
        <v/>
      </c>
      <c r="N415" s="11">
        <f>IF(OR(A415="",E415="",G415="",H415=""),"",M415-N(I415))</f>
        <v/>
      </c>
      <c r="O415" s="12">
        <f>IF(A415="","",YEAR(A415)*100+MONTH(A415))</f>
        <v/>
      </c>
      <c r="P415" s="7" t="n"/>
    </row>
    <row r="416">
      <c r="A416" s="6" t="n"/>
      <c r="B416" s="7" t="n"/>
      <c r="C416" s="7" t="n"/>
      <c r="D416" s="7" t="n"/>
      <c r="E416" s="7" t="n"/>
      <c r="F416" s="8" t="n"/>
      <c r="G416" s="9" t="n"/>
      <c r="H416" s="9" t="n"/>
      <c r="I416" s="10" t="n"/>
      <c r="J416" s="10" t="n"/>
      <c r="K416" s="11">
        <f>IF(OR(OR(A416="",E416="",G416="",H416=""),D416=""),"",IF(J416&lt;&gt;"",J416,IF(D416="Day trade",MAX(0,N416)*0.01,IF(L416*0.00005&gt;1,L416*0.00005,0))))</f>
        <v/>
      </c>
      <c r="L416" s="11">
        <f>IF(OR(A416="",E416="",G416="",H416=""),"",E416*H416*IF(F416="",1,F416))</f>
        <v/>
      </c>
      <c r="M416" s="11">
        <f>IF(OR(A416="",E416="",G416="",H416=""),"",(H416-G416)*E416*IF(F416="",1,F416))</f>
        <v/>
      </c>
      <c r="N416" s="11">
        <f>IF(OR(A416="",E416="",G416="",H416=""),"",M416-N(I416))</f>
        <v/>
      </c>
      <c r="O416" s="12">
        <f>IF(A416="","",YEAR(A416)*100+MONTH(A416))</f>
        <v/>
      </c>
      <c r="P416" s="7" t="n"/>
    </row>
    <row r="417">
      <c r="A417" s="6" t="n"/>
      <c r="B417" s="7" t="n"/>
      <c r="C417" s="7" t="n"/>
      <c r="D417" s="7" t="n"/>
      <c r="E417" s="7" t="n"/>
      <c r="F417" s="8" t="n"/>
      <c r="G417" s="9" t="n"/>
      <c r="H417" s="9" t="n"/>
      <c r="I417" s="10" t="n"/>
      <c r="J417" s="10" t="n"/>
      <c r="K417" s="11">
        <f>IF(OR(OR(A417="",E417="",G417="",H417=""),D417=""),"",IF(J417&lt;&gt;"",J417,IF(D417="Day trade",MAX(0,N417)*0.01,IF(L417*0.00005&gt;1,L417*0.00005,0))))</f>
        <v/>
      </c>
      <c r="L417" s="11">
        <f>IF(OR(A417="",E417="",G417="",H417=""),"",E417*H417*IF(F417="",1,F417))</f>
        <v/>
      </c>
      <c r="M417" s="11">
        <f>IF(OR(A417="",E417="",G417="",H417=""),"",(H417-G417)*E417*IF(F417="",1,F417))</f>
        <v/>
      </c>
      <c r="N417" s="11">
        <f>IF(OR(A417="",E417="",G417="",H417=""),"",M417-N(I417))</f>
        <v/>
      </c>
      <c r="O417" s="12">
        <f>IF(A417="","",YEAR(A417)*100+MONTH(A417))</f>
        <v/>
      </c>
      <c r="P417" s="7" t="n"/>
    </row>
    <row r="418">
      <c r="A418" s="6" t="n"/>
      <c r="B418" s="7" t="n"/>
      <c r="C418" s="7" t="n"/>
      <c r="D418" s="7" t="n"/>
      <c r="E418" s="7" t="n"/>
      <c r="F418" s="8" t="n"/>
      <c r="G418" s="9" t="n"/>
      <c r="H418" s="9" t="n"/>
      <c r="I418" s="10" t="n"/>
      <c r="J418" s="10" t="n"/>
      <c r="K418" s="11">
        <f>IF(OR(OR(A418="",E418="",G418="",H418=""),D418=""),"",IF(J418&lt;&gt;"",J418,IF(D418="Day trade",MAX(0,N418)*0.01,IF(L418*0.00005&gt;1,L418*0.00005,0))))</f>
        <v/>
      </c>
      <c r="L418" s="11">
        <f>IF(OR(A418="",E418="",G418="",H418=""),"",E418*H418*IF(F418="",1,F418))</f>
        <v/>
      </c>
      <c r="M418" s="11">
        <f>IF(OR(A418="",E418="",G418="",H418=""),"",(H418-G418)*E418*IF(F418="",1,F418))</f>
        <v/>
      </c>
      <c r="N418" s="11">
        <f>IF(OR(A418="",E418="",G418="",H418=""),"",M418-N(I418))</f>
        <v/>
      </c>
      <c r="O418" s="12">
        <f>IF(A418="","",YEAR(A418)*100+MONTH(A418))</f>
        <v/>
      </c>
      <c r="P418" s="7" t="n"/>
    </row>
    <row r="419">
      <c r="A419" s="6" t="n"/>
      <c r="B419" s="7" t="n"/>
      <c r="C419" s="7" t="n"/>
      <c r="D419" s="7" t="n"/>
      <c r="E419" s="7" t="n"/>
      <c r="F419" s="8" t="n"/>
      <c r="G419" s="9" t="n"/>
      <c r="H419" s="9" t="n"/>
      <c r="I419" s="10" t="n"/>
      <c r="J419" s="10" t="n"/>
      <c r="K419" s="11">
        <f>IF(OR(OR(A419="",E419="",G419="",H419=""),D419=""),"",IF(J419&lt;&gt;"",J419,IF(D419="Day trade",MAX(0,N419)*0.01,IF(L419*0.00005&gt;1,L419*0.00005,0))))</f>
        <v/>
      </c>
      <c r="L419" s="11">
        <f>IF(OR(A419="",E419="",G419="",H419=""),"",E419*H419*IF(F419="",1,F419))</f>
        <v/>
      </c>
      <c r="M419" s="11">
        <f>IF(OR(A419="",E419="",G419="",H419=""),"",(H419-G419)*E419*IF(F419="",1,F419))</f>
        <v/>
      </c>
      <c r="N419" s="11">
        <f>IF(OR(A419="",E419="",G419="",H419=""),"",M419-N(I419))</f>
        <v/>
      </c>
      <c r="O419" s="12">
        <f>IF(A419="","",YEAR(A419)*100+MONTH(A419))</f>
        <v/>
      </c>
      <c r="P419" s="7" t="n"/>
    </row>
    <row r="420">
      <c r="A420" s="6" t="n"/>
      <c r="B420" s="7" t="n"/>
      <c r="C420" s="7" t="n"/>
      <c r="D420" s="7" t="n"/>
      <c r="E420" s="7" t="n"/>
      <c r="F420" s="8" t="n"/>
      <c r="G420" s="9" t="n"/>
      <c r="H420" s="9" t="n"/>
      <c r="I420" s="10" t="n"/>
      <c r="J420" s="10" t="n"/>
      <c r="K420" s="11">
        <f>IF(OR(OR(A420="",E420="",G420="",H420=""),D420=""),"",IF(J420&lt;&gt;"",J420,IF(D420="Day trade",MAX(0,N420)*0.01,IF(L420*0.00005&gt;1,L420*0.00005,0))))</f>
        <v/>
      </c>
      <c r="L420" s="11">
        <f>IF(OR(A420="",E420="",G420="",H420=""),"",E420*H420*IF(F420="",1,F420))</f>
        <v/>
      </c>
      <c r="M420" s="11">
        <f>IF(OR(A420="",E420="",G420="",H420=""),"",(H420-G420)*E420*IF(F420="",1,F420))</f>
        <v/>
      </c>
      <c r="N420" s="11">
        <f>IF(OR(A420="",E420="",G420="",H420=""),"",M420-N(I420))</f>
        <v/>
      </c>
      <c r="O420" s="12">
        <f>IF(A420="","",YEAR(A420)*100+MONTH(A420))</f>
        <v/>
      </c>
      <c r="P420" s="7" t="n"/>
    </row>
    <row r="421">
      <c r="A421" s="6" t="n"/>
      <c r="B421" s="7" t="n"/>
      <c r="C421" s="7" t="n"/>
      <c r="D421" s="7" t="n"/>
      <c r="E421" s="7" t="n"/>
      <c r="F421" s="8" t="n"/>
      <c r="G421" s="9" t="n"/>
      <c r="H421" s="9" t="n"/>
      <c r="I421" s="10" t="n"/>
      <c r="J421" s="10" t="n"/>
      <c r="K421" s="11">
        <f>IF(OR(OR(A421="",E421="",G421="",H421=""),D421=""),"",IF(J421&lt;&gt;"",J421,IF(D421="Day trade",MAX(0,N421)*0.01,IF(L421*0.00005&gt;1,L421*0.00005,0))))</f>
        <v/>
      </c>
      <c r="L421" s="11">
        <f>IF(OR(A421="",E421="",G421="",H421=""),"",E421*H421*IF(F421="",1,F421))</f>
        <v/>
      </c>
      <c r="M421" s="11">
        <f>IF(OR(A421="",E421="",G421="",H421=""),"",(H421-G421)*E421*IF(F421="",1,F421))</f>
        <v/>
      </c>
      <c r="N421" s="11">
        <f>IF(OR(A421="",E421="",G421="",H421=""),"",M421-N(I421))</f>
        <v/>
      </c>
      <c r="O421" s="12">
        <f>IF(A421="","",YEAR(A421)*100+MONTH(A421))</f>
        <v/>
      </c>
      <c r="P421" s="7" t="n"/>
    </row>
    <row r="422">
      <c r="A422" s="6" t="n"/>
      <c r="B422" s="7" t="n"/>
      <c r="C422" s="7" t="n"/>
      <c r="D422" s="7" t="n"/>
      <c r="E422" s="7" t="n"/>
      <c r="F422" s="8" t="n"/>
      <c r="G422" s="9" t="n"/>
      <c r="H422" s="9" t="n"/>
      <c r="I422" s="10" t="n"/>
      <c r="J422" s="10" t="n"/>
      <c r="K422" s="11">
        <f>IF(OR(OR(A422="",E422="",G422="",H422=""),D422=""),"",IF(J422&lt;&gt;"",J422,IF(D422="Day trade",MAX(0,N422)*0.01,IF(L422*0.00005&gt;1,L422*0.00005,0))))</f>
        <v/>
      </c>
      <c r="L422" s="11">
        <f>IF(OR(A422="",E422="",G422="",H422=""),"",E422*H422*IF(F422="",1,F422))</f>
        <v/>
      </c>
      <c r="M422" s="11">
        <f>IF(OR(A422="",E422="",G422="",H422=""),"",(H422-G422)*E422*IF(F422="",1,F422))</f>
        <v/>
      </c>
      <c r="N422" s="11">
        <f>IF(OR(A422="",E422="",G422="",H422=""),"",M422-N(I422))</f>
        <v/>
      </c>
      <c r="O422" s="12">
        <f>IF(A422="","",YEAR(A422)*100+MONTH(A422))</f>
        <v/>
      </c>
      <c r="P422" s="7" t="n"/>
    </row>
    <row r="423">
      <c r="A423" s="6" t="n"/>
      <c r="B423" s="7" t="n"/>
      <c r="C423" s="7" t="n"/>
      <c r="D423" s="7" t="n"/>
      <c r="E423" s="7" t="n"/>
      <c r="F423" s="8" t="n"/>
      <c r="G423" s="9" t="n"/>
      <c r="H423" s="9" t="n"/>
      <c r="I423" s="10" t="n"/>
      <c r="J423" s="10" t="n"/>
      <c r="K423" s="11">
        <f>IF(OR(OR(A423="",E423="",G423="",H423=""),D423=""),"",IF(J423&lt;&gt;"",J423,IF(D423="Day trade",MAX(0,N423)*0.01,IF(L423*0.00005&gt;1,L423*0.00005,0))))</f>
        <v/>
      </c>
      <c r="L423" s="11">
        <f>IF(OR(A423="",E423="",G423="",H423=""),"",E423*H423*IF(F423="",1,F423))</f>
        <v/>
      </c>
      <c r="M423" s="11">
        <f>IF(OR(A423="",E423="",G423="",H423=""),"",(H423-G423)*E423*IF(F423="",1,F423))</f>
        <v/>
      </c>
      <c r="N423" s="11">
        <f>IF(OR(A423="",E423="",G423="",H423=""),"",M423-N(I423))</f>
        <v/>
      </c>
      <c r="O423" s="12">
        <f>IF(A423="","",YEAR(A423)*100+MONTH(A423))</f>
        <v/>
      </c>
      <c r="P423" s="7" t="n"/>
    </row>
    <row r="424">
      <c r="A424" s="6" t="n"/>
      <c r="B424" s="7" t="n"/>
      <c r="C424" s="7" t="n"/>
      <c r="D424" s="7" t="n"/>
      <c r="E424" s="7" t="n"/>
      <c r="F424" s="8" t="n"/>
      <c r="G424" s="9" t="n"/>
      <c r="H424" s="9" t="n"/>
      <c r="I424" s="10" t="n"/>
      <c r="J424" s="10" t="n"/>
      <c r="K424" s="11">
        <f>IF(OR(OR(A424="",E424="",G424="",H424=""),D424=""),"",IF(J424&lt;&gt;"",J424,IF(D424="Day trade",MAX(0,N424)*0.01,IF(L424*0.00005&gt;1,L424*0.00005,0))))</f>
        <v/>
      </c>
      <c r="L424" s="11">
        <f>IF(OR(A424="",E424="",G424="",H424=""),"",E424*H424*IF(F424="",1,F424))</f>
        <v/>
      </c>
      <c r="M424" s="11">
        <f>IF(OR(A424="",E424="",G424="",H424=""),"",(H424-G424)*E424*IF(F424="",1,F424))</f>
        <v/>
      </c>
      <c r="N424" s="11">
        <f>IF(OR(A424="",E424="",G424="",H424=""),"",M424-N(I424))</f>
        <v/>
      </c>
      <c r="O424" s="12">
        <f>IF(A424="","",YEAR(A424)*100+MONTH(A424))</f>
        <v/>
      </c>
      <c r="P424" s="7" t="n"/>
    </row>
    <row r="425">
      <c r="A425" s="6" t="n"/>
      <c r="B425" s="7" t="n"/>
      <c r="C425" s="7" t="n"/>
      <c r="D425" s="7" t="n"/>
      <c r="E425" s="7" t="n"/>
      <c r="F425" s="8" t="n"/>
      <c r="G425" s="9" t="n"/>
      <c r="H425" s="9" t="n"/>
      <c r="I425" s="10" t="n"/>
      <c r="J425" s="10" t="n"/>
      <c r="K425" s="11">
        <f>IF(OR(OR(A425="",E425="",G425="",H425=""),D425=""),"",IF(J425&lt;&gt;"",J425,IF(D425="Day trade",MAX(0,N425)*0.01,IF(L425*0.00005&gt;1,L425*0.00005,0))))</f>
        <v/>
      </c>
      <c r="L425" s="11">
        <f>IF(OR(A425="",E425="",G425="",H425=""),"",E425*H425*IF(F425="",1,F425))</f>
        <v/>
      </c>
      <c r="M425" s="11">
        <f>IF(OR(A425="",E425="",G425="",H425=""),"",(H425-G425)*E425*IF(F425="",1,F425))</f>
        <v/>
      </c>
      <c r="N425" s="11">
        <f>IF(OR(A425="",E425="",G425="",H425=""),"",M425-N(I425))</f>
        <v/>
      </c>
      <c r="O425" s="12">
        <f>IF(A425="","",YEAR(A425)*100+MONTH(A425))</f>
        <v/>
      </c>
      <c r="P425" s="7" t="n"/>
    </row>
    <row r="426">
      <c r="A426" s="6" t="n"/>
      <c r="B426" s="7" t="n"/>
      <c r="C426" s="7" t="n"/>
      <c r="D426" s="7" t="n"/>
      <c r="E426" s="7" t="n"/>
      <c r="F426" s="8" t="n"/>
      <c r="G426" s="9" t="n"/>
      <c r="H426" s="9" t="n"/>
      <c r="I426" s="10" t="n"/>
      <c r="J426" s="10" t="n"/>
      <c r="K426" s="11">
        <f>IF(OR(OR(A426="",E426="",G426="",H426=""),D426=""),"",IF(J426&lt;&gt;"",J426,IF(D426="Day trade",MAX(0,N426)*0.01,IF(L426*0.00005&gt;1,L426*0.00005,0))))</f>
        <v/>
      </c>
      <c r="L426" s="11">
        <f>IF(OR(A426="",E426="",G426="",H426=""),"",E426*H426*IF(F426="",1,F426))</f>
        <v/>
      </c>
      <c r="M426" s="11">
        <f>IF(OR(A426="",E426="",G426="",H426=""),"",(H426-G426)*E426*IF(F426="",1,F426))</f>
        <v/>
      </c>
      <c r="N426" s="11">
        <f>IF(OR(A426="",E426="",G426="",H426=""),"",M426-N(I426))</f>
        <v/>
      </c>
      <c r="O426" s="12">
        <f>IF(A426="","",YEAR(A426)*100+MONTH(A426))</f>
        <v/>
      </c>
      <c r="P426" s="7" t="n"/>
    </row>
    <row r="427">
      <c r="A427" s="6" t="n"/>
      <c r="B427" s="7" t="n"/>
      <c r="C427" s="7" t="n"/>
      <c r="D427" s="7" t="n"/>
      <c r="E427" s="7" t="n"/>
      <c r="F427" s="8" t="n"/>
      <c r="G427" s="9" t="n"/>
      <c r="H427" s="9" t="n"/>
      <c r="I427" s="10" t="n"/>
      <c r="J427" s="10" t="n"/>
      <c r="K427" s="11">
        <f>IF(OR(OR(A427="",E427="",G427="",H427=""),D427=""),"",IF(J427&lt;&gt;"",J427,IF(D427="Day trade",MAX(0,N427)*0.01,IF(L427*0.00005&gt;1,L427*0.00005,0))))</f>
        <v/>
      </c>
      <c r="L427" s="11">
        <f>IF(OR(A427="",E427="",G427="",H427=""),"",E427*H427*IF(F427="",1,F427))</f>
        <v/>
      </c>
      <c r="M427" s="11">
        <f>IF(OR(A427="",E427="",G427="",H427=""),"",(H427-G427)*E427*IF(F427="",1,F427))</f>
        <v/>
      </c>
      <c r="N427" s="11">
        <f>IF(OR(A427="",E427="",G427="",H427=""),"",M427-N(I427))</f>
        <v/>
      </c>
      <c r="O427" s="12">
        <f>IF(A427="","",YEAR(A427)*100+MONTH(A427))</f>
        <v/>
      </c>
      <c r="P427" s="7" t="n"/>
    </row>
    <row r="428">
      <c r="A428" s="6" t="n"/>
      <c r="B428" s="7" t="n"/>
      <c r="C428" s="7" t="n"/>
      <c r="D428" s="7" t="n"/>
      <c r="E428" s="7" t="n"/>
      <c r="F428" s="8" t="n"/>
      <c r="G428" s="9" t="n"/>
      <c r="H428" s="9" t="n"/>
      <c r="I428" s="10" t="n"/>
      <c r="J428" s="10" t="n"/>
      <c r="K428" s="11">
        <f>IF(OR(OR(A428="",E428="",G428="",H428=""),D428=""),"",IF(J428&lt;&gt;"",J428,IF(D428="Day trade",MAX(0,N428)*0.01,IF(L428*0.00005&gt;1,L428*0.00005,0))))</f>
        <v/>
      </c>
      <c r="L428" s="11">
        <f>IF(OR(A428="",E428="",G428="",H428=""),"",E428*H428*IF(F428="",1,F428))</f>
        <v/>
      </c>
      <c r="M428" s="11">
        <f>IF(OR(A428="",E428="",G428="",H428=""),"",(H428-G428)*E428*IF(F428="",1,F428))</f>
        <v/>
      </c>
      <c r="N428" s="11">
        <f>IF(OR(A428="",E428="",G428="",H428=""),"",M428-N(I428))</f>
        <v/>
      </c>
      <c r="O428" s="12">
        <f>IF(A428="","",YEAR(A428)*100+MONTH(A428))</f>
        <v/>
      </c>
      <c r="P428" s="7" t="n"/>
    </row>
    <row r="429">
      <c r="A429" s="6" t="n"/>
      <c r="B429" s="7" t="n"/>
      <c r="C429" s="7" t="n"/>
      <c r="D429" s="7" t="n"/>
      <c r="E429" s="7" t="n"/>
      <c r="F429" s="8" t="n"/>
      <c r="G429" s="9" t="n"/>
      <c r="H429" s="9" t="n"/>
      <c r="I429" s="10" t="n"/>
      <c r="J429" s="10" t="n"/>
      <c r="K429" s="11">
        <f>IF(OR(OR(A429="",E429="",G429="",H429=""),D429=""),"",IF(J429&lt;&gt;"",J429,IF(D429="Day trade",MAX(0,N429)*0.01,IF(L429*0.00005&gt;1,L429*0.00005,0))))</f>
        <v/>
      </c>
      <c r="L429" s="11">
        <f>IF(OR(A429="",E429="",G429="",H429=""),"",E429*H429*IF(F429="",1,F429))</f>
        <v/>
      </c>
      <c r="M429" s="11">
        <f>IF(OR(A429="",E429="",G429="",H429=""),"",(H429-G429)*E429*IF(F429="",1,F429))</f>
        <v/>
      </c>
      <c r="N429" s="11">
        <f>IF(OR(A429="",E429="",G429="",H429=""),"",M429-N(I429))</f>
        <v/>
      </c>
      <c r="O429" s="12">
        <f>IF(A429="","",YEAR(A429)*100+MONTH(A429))</f>
        <v/>
      </c>
      <c r="P429" s="7" t="n"/>
    </row>
    <row r="430">
      <c r="A430" s="6" t="n"/>
      <c r="B430" s="7" t="n"/>
      <c r="C430" s="7" t="n"/>
      <c r="D430" s="7" t="n"/>
      <c r="E430" s="7" t="n"/>
      <c r="F430" s="8" t="n"/>
      <c r="G430" s="9" t="n"/>
      <c r="H430" s="9" t="n"/>
      <c r="I430" s="10" t="n"/>
      <c r="J430" s="10" t="n"/>
      <c r="K430" s="11">
        <f>IF(OR(OR(A430="",E430="",G430="",H430=""),D430=""),"",IF(J430&lt;&gt;"",J430,IF(D430="Day trade",MAX(0,N430)*0.01,IF(L430*0.00005&gt;1,L430*0.00005,0))))</f>
        <v/>
      </c>
      <c r="L430" s="11">
        <f>IF(OR(A430="",E430="",G430="",H430=""),"",E430*H430*IF(F430="",1,F430))</f>
        <v/>
      </c>
      <c r="M430" s="11">
        <f>IF(OR(A430="",E430="",G430="",H430=""),"",(H430-G430)*E430*IF(F430="",1,F430))</f>
        <v/>
      </c>
      <c r="N430" s="11">
        <f>IF(OR(A430="",E430="",G430="",H430=""),"",M430-N(I430))</f>
        <v/>
      </c>
      <c r="O430" s="12">
        <f>IF(A430="","",YEAR(A430)*100+MONTH(A430))</f>
        <v/>
      </c>
      <c r="P430" s="7" t="n"/>
    </row>
    <row r="431">
      <c r="A431" s="6" t="n"/>
      <c r="B431" s="7" t="n"/>
      <c r="C431" s="7" t="n"/>
      <c r="D431" s="7" t="n"/>
      <c r="E431" s="7" t="n"/>
      <c r="F431" s="8" t="n"/>
      <c r="G431" s="9" t="n"/>
      <c r="H431" s="9" t="n"/>
      <c r="I431" s="10" t="n"/>
      <c r="J431" s="10" t="n"/>
      <c r="K431" s="11">
        <f>IF(OR(OR(A431="",E431="",G431="",H431=""),D431=""),"",IF(J431&lt;&gt;"",J431,IF(D431="Day trade",MAX(0,N431)*0.01,IF(L431*0.00005&gt;1,L431*0.00005,0))))</f>
        <v/>
      </c>
      <c r="L431" s="11">
        <f>IF(OR(A431="",E431="",G431="",H431=""),"",E431*H431*IF(F431="",1,F431))</f>
        <v/>
      </c>
      <c r="M431" s="11">
        <f>IF(OR(A431="",E431="",G431="",H431=""),"",(H431-G431)*E431*IF(F431="",1,F431))</f>
        <v/>
      </c>
      <c r="N431" s="11">
        <f>IF(OR(A431="",E431="",G431="",H431=""),"",M431-N(I431))</f>
        <v/>
      </c>
      <c r="O431" s="12">
        <f>IF(A431="","",YEAR(A431)*100+MONTH(A431))</f>
        <v/>
      </c>
      <c r="P431" s="7" t="n"/>
    </row>
    <row r="432">
      <c r="A432" s="6" t="n"/>
      <c r="B432" s="7" t="n"/>
      <c r="C432" s="7" t="n"/>
      <c r="D432" s="7" t="n"/>
      <c r="E432" s="7" t="n"/>
      <c r="F432" s="8" t="n"/>
      <c r="G432" s="9" t="n"/>
      <c r="H432" s="9" t="n"/>
      <c r="I432" s="10" t="n"/>
      <c r="J432" s="10" t="n"/>
      <c r="K432" s="11">
        <f>IF(OR(OR(A432="",E432="",G432="",H432=""),D432=""),"",IF(J432&lt;&gt;"",J432,IF(D432="Day trade",MAX(0,N432)*0.01,IF(L432*0.00005&gt;1,L432*0.00005,0))))</f>
        <v/>
      </c>
      <c r="L432" s="11">
        <f>IF(OR(A432="",E432="",G432="",H432=""),"",E432*H432*IF(F432="",1,F432))</f>
        <v/>
      </c>
      <c r="M432" s="11">
        <f>IF(OR(A432="",E432="",G432="",H432=""),"",(H432-G432)*E432*IF(F432="",1,F432))</f>
        <v/>
      </c>
      <c r="N432" s="11">
        <f>IF(OR(A432="",E432="",G432="",H432=""),"",M432-N(I432))</f>
        <v/>
      </c>
      <c r="O432" s="12">
        <f>IF(A432="","",YEAR(A432)*100+MONTH(A432))</f>
        <v/>
      </c>
      <c r="P432" s="7" t="n"/>
    </row>
    <row r="433">
      <c r="A433" s="6" t="n"/>
      <c r="B433" s="7" t="n"/>
      <c r="C433" s="7" t="n"/>
      <c r="D433" s="7" t="n"/>
      <c r="E433" s="7" t="n"/>
      <c r="F433" s="8" t="n"/>
      <c r="G433" s="9" t="n"/>
      <c r="H433" s="9" t="n"/>
      <c r="I433" s="10" t="n"/>
      <c r="J433" s="10" t="n"/>
      <c r="K433" s="11">
        <f>IF(OR(OR(A433="",E433="",G433="",H433=""),D433=""),"",IF(J433&lt;&gt;"",J433,IF(D433="Day trade",MAX(0,N433)*0.01,IF(L433*0.00005&gt;1,L433*0.00005,0))))</f>
        <v/>
      </c>
      <c r="L433" s="11">
        <f>IF(OR(A433="",E433="",G433="",H433=""),"",E433*H433*IF(F433="",1,F433))</f>
        <v/>
      </c>
      <c r="M433" s="11">
        <f>IF(OR(A433="",E433="",G433="",H433=""),"",(H433-G433)*E433*IF(F433="",1,F433))</f>
        <v/>
      </c>
      <c r="N433" s="11">
        <f>IF(OR(A433="",E433="",G433="",H433=""),"",M433-N(I433))</f>
        <v/>
      </c>
      <c r="O433" s="12">
        <f>IF(A433="","",YEAR(A433)*100+MONTH(A433))</f>
        <v/>
      </c>
      <c r="P433" s="7" t="n"/>
    </row>
    <row r="434">
      <c r="A434" s="6" t="n"/>
      <c r="B434" s="7" t="n"/>
      <c r="C434" s="7" t="n"/>
      <c r="D434" s="7" t="n"/>
      <c r="E434" s="7" t="n"/>
      <c r="F434" s="8" t="n"/>
      <c r="G434" s="9" t="n"/>
      <c r="H434" s="9" t="n"/>
      <c r="I434" s="10" t="n"/>
      <c r="J434" s="10" t="n"/>
      <c r="K434" s="11">
        <f>IF(OR(OR(A434="",E434="",G434="",H434=""),D434=""),"",IF(J434&lt;&gt;"",J434,IF(D434="Day trade",MAX(0,N434)*0.01,IF(L434*0.00005&gt;1,L434*0.00005,0))))</f>
        <v/>
      </c>
      <c r="L434" s="11">
        <f>IF(OR(A434="",E434="",G434="",H434=""),"",E434*H434*IF(F434="",1,F434))</f>
        <v/>
      </c>
      <c r="M434" s="11">
        <f>IF(OR(A434="",E434="",G434="",H434=""),"",(H434-G434)*E434*IF(F434="",1,F434))</f>
        <v/>
      </c>
      <c r="N434" s="11">
        <f>IF(OR(A434="",E434="",G434="",H434=""),"",M434-N(I434))</f>
        <v/>
      </c>
      <c r="O434" s="12">
        <f>IF(A434="","",YEAR(A434)*100+MONTH(A434))</f>
        <v/>
      </c>
      <c r="P434" s="7" t="n"/>
    </row>
    <row r="435">
      <c r="A435" s="6" t="n"/>
      <c r="B435" s="7" t="n"/>
      <c r="C435" s="7" t="n"/>
      <c r="D435" s="7" t="n"/>
      <c r="E435" s="7" t="n"/>
      <c r="F435" s="8" t="n"/>
      <c r="G435" s="9" t="n"/>
      <c r="H435" s="9" t="n"/>
      <c r="I435" s="10" t="n"/>
      <c r="J435" s="10" t="n"/>
      <c r="K435" s="11">
        <f>IF(OR(OR(A435="",E435="",G435="",H435=""),D435=""),"",IF(J435&lt;&gt;"",J435,IF(D435="Day trade",MAX(0,N435)*0.01,IF(L435*0.00005&gt;1,L435*0.00005,0))))</f>
        <v/>
      </c>
      <c r="L435" s="11">
        <f>IF(OR(A435="",E435="",G435="",H435=""),"",E435*H435*IF(F435="",1,F435))</f>
        <v/>
      </c>
      <c r="M435" s="11">
        <f>IF(OR(A435="",E435="",G435="",H435=""),"",(H435-G435)*E435*IF(F435="",1,F435))</f>
        <v/>
      </c>
      <c r="N435" s="11">
        <f>IF(OR(A435="",E435="",G435="",H435=""),"",M435-N(I435))</f>
        <v/>
      </c>
      <c r="O435" s="12">
        <f>IF(A435="","",YEAR(A435)*100+MONTH(A435))</f>
        <v/>
      </c>
      <c r="P435" s="7" t="n"/>
    </row>
    <row r="436">
      <c r="A436" s="6" t="n"/>
      <c r="B436" s="7" t="n"/>
      <c r="C436" s="7" t="n"/>
      <c r="D436" s="7" t="n"/>
      <c r="E436" s="7" t="n"/>
      <c r="F436" s="8" t="n"/>
      <c r="G436" s="9" t="n"/>
      <c r="H436" s="9" t="n"/>
      <c r="I436" s="10" t="n"/>
      <c r="J436" s="10" t="n"/>
      <c r="K436" s="11">
        <f>IF(OR(OR(A436="",E436="",G436="",H436=""),D436=""),"",IF(J436&lt;&gt;"",J436,IF(D436="Day trade",MAX(0,N436)*0.01,IF(L436*0.00005&gt;1,L436*0.00005,0))))</f>
        <v/>
      </c>
      <c r="L436" s="11">
        <f>IF(OR(A436="",E436="",G436="",H436=""),"",E436*H436*IF(F436="",1,F436))</f>
        <v/>
      </c>
      <c r="M436" s="11">
        <f>IF(OR(A436="",E436="",G436="",H436=""),"",(H436-G436)*E436*IF(F436="",1,F436))</f>
        <v/>
      </c>
      <c r="N436" s="11">
        <f>IF(OR(A436="",E436="",G436="",H436=""),"",M436-N(I436))</f>
        <v/>
      </c>
      <c r="O436" s="12">
        <f>IF(A436="","",YEAR(A436)*100+MONTH(A436))</f>
        <v/>
      </c>
      <c r="P436" s="7" t="n"/>
    </row>
    <row r="437">
      <c r="A437" s="6" t="n"/>
      <c r="B437" s="7" t="n"/>
      <c r="C437" s="7" t="n"/>
      <c r="D437" s="7" t="n"/>
      <c r="E437" s="7" t="n"/>
      <c r="F437" s="8" t="n"/>
      <c r="G437" s="9" t="n"/>
      <c r="H437" s="9" t="n"/>
      <c r="I437" s="10" t="n"/>
      <c r="J437" s="10" t="n"/>
      <c r="K437" s="11">
        <f>IF(OR(OR(A437="",E437="",G437="",H437=""),D437=""),"",IF(J437&lt;&gt;"",J437,IF(D437="Day trade",MAX(0,N437)*0.01,IF(L437*0.00005&gt;1,L437*0.00005,0))))</f>
        <v/>
      </c>
      <c r="L437" s="11">
        <f>IF(OR(A437="",E437="",G437="",H437=""),"",E437*H437*IF(F437="",1,F437))</f>
        <v/>
      </c>
      <c r="M437" s="11">
        <f>IF(OR(A437="",E437="",G437="",H437=""),"",(H437-G437)*E437*IF(F437="",1,F437))</f>
        <v/>
      </c>
      <c r="N437" s="11">
        <f>IF(OR(A437="",E437="",G437="",H437=""),"",M437-N(I437))</f>
        <v/>
      </c>
      <c r="O437" s="12">
        <f>IF(A437="","",YEAR(A437)*100+MONTH(A437))</f>
        <v/>
      </c>
      <c r="P437" s="7" t="n"/>
    </row>
    <row r="438">
      <c r="A438" s="6" t="n"/>
      <c r="B438" s="7" t="n"/>
      <c r="C438" s="7" t="n"/>
      <c r="D438" s="7" t="n"/>
      <c r="E438" s="7" t="n"/>
      <c r="F438" s="8" t="n"/>
      <c r="G438" s="9" t="n"/>
      <c r="H438" s="9" t="n"/>
      <c r="I438" s="10" t="n"/>
      <c r="J438" s="10" t="n"/>
      <c r="K438" s="11">
        <f>IF(OR(OR(A438="",E438="",G438="",H438=""),D438=""),"",IF(J438&lt;&gt;"",J438,IF(D438="Day trade",MAX(0,N438)*0.01,IF(L438*0.00005&gt;1,L438*0.00005,0))))</f>
        <v/>
      </c>
      <c r="L438" s="11">
        <f>IF(OR(A438="",E438="",G438="",H438=""),"",E438*H438*IF(F438="",1,F438))</f>
        <v/>
      </c>
      <c r="M438" s="11">
        <f>IF(OR(A438="",E438="",G438="",H438=""),"",(H438-G438)*E438*IF(F438="",1,F438))</f>
        <v/>
      </c>
      <c r="N438" s="11">
        <f>IF(OR(A438="",E438="",G438="",H438=""),"",M438-N(I438))</f>
        <v/>
      </c>
      <c r="O438" s="12">
        <f>IF(A438="","",YEAR(A438)*100+MONTH(A438))</f>
        <v/>
      </c>
      <c r="P438" s="7" t="n"/>
    </row>
    <row r="439">
      <c r="A439" s="6" t="n"/>
      <c r="B439" s="7" t="n"/>
      <c r="C439" s="7" t="n"/>
      <c r="D439" s="7" t="n"/>
      <c r="E439" s="7" t="n"/>
      <c r="F439" s="8" t="n"/>
      <c r="G439" s="9" t="n"/>
      <c r="H439" s="9" t="n"/>
      <c r="I439" s="10" t="n"/>
      <c r="J439" s="10" t="n"/>
      <c r="K439" s="11">
        <f>IF(OR(OR(A439="",E439="",G439="",H439=""),D439=""),"",IF(J439&lt;&gt;"",J439,IF(D439="Day trade",MAX(0,N439)*0.01,IF(L439*0.00005&gt;1,L439*0.00005,0))))</f>
        <v/>
      </c>
      <c r="L439" s="11">
        <f>IF(OR(A439="",E439="",G439="",H439=""),"",E439*H439*IF(F439="",1,F439))</f>
        <v/>
      </c>
      <c r="M439" s="11">
        <f>IF(OR(A439="",E439="",G439="",H439=""),"",(H439-G439)*E439*IF(F439="",1,F439))</f>
        <v/>
      </c>
      <c r="N439" s="11">
        <f>IF(OR(A439="",E439="",G439="",H439=""),"",M439-N(I439))</f>
        <v/>
      </c>
      <c r="O439" s="12">
        <f>IF(A439="","",YEAR(A439)*100+MONTH(A439))</f>
        <v/>
      </c>
      <c r="P439" s="7" t="n"/>
    </row>
    <row r="440">
      <c r="A440" s="6" t="n"/>
      <c r="B440" s="7" t="n"/>
      <c r="C440" s="7" t="n"/>
      <c r="D440" s="7" t="n"/>
      <c r="E440" s="7" t="n"/>
      <c r="F440" s="8" t="n"/>
      <c r="G440" s="9" t="n"/>
      <c r="H440" s="9" t="n"/>
      <c r="I440" s="10" t="n"/>
      <c r="J440" s="10" t="n"/>
      <c r="K440" s="11">
        <f>IF(OR(OR(A440="",E440="",G440="",H440=""),D440=""),"",IF(J440&lt;&gt;"",J440,IF(D440="Day trade",MAX(0,N440)*0.01,IF(L440*0.00005&gt;1,L440*0.00005,0))))</f>
        <v/>
      </c>
      <c r="L440" s="11">
        <f>IF(OR(A440="",E440="",G440="",H440=""),"",E440*H440*IF(F440="",1,F440))</f>
        <v/>
      </c>
      <c r="M440" s="11">
        <f>IF(OR(A440="",E440="",G440="",H440=""),"",(H440-G440)*E440*IF(F440="",1,F440))</f>
        <v/>
      </c>
      <c r="N440" s="11">
        <f>IF(OR(A440="",E440="",G440="",H440=""),"",M440-N(I440))</f>
        <v/>
      </c>
      <c r="O440" s="12">
        <f>IF(A440="","",YEAR(A440)*100+MONTH(A440))</f>
        <v/>
      </c>
      <c r="P440" s="7" t="n"/>
    </row>
    <row r="441">
      <c r="A441" s="6" t="n"/>
      <c r="B441" s="7" t="n"/>
      <c r="C441" s="7" t="n"/>
      <c r="D441" s="7" t="n"/>
      <c r="E441" s="7" t="n"/>
      <c r="F441" s="8" t="n"/>
      <c r="G441" s="9" t="n"/>
      <c r="H441" s="9" t="n"/>
      <c r="I441" s="10" t="n"/>
      <c r="J441" s="10" t="n"/>
      <c r="K441" s="11">
        <f>IF(OR(OR(A441="",E441="",G441="",H441=""),D441=""),"",IF(J441&lt;&gt;"",J441,IF(D441="Day trade",MAX(0,N441)*0.01,IF(L441*0.00005&gt;1,L441*0.00005,0))))</f>
        <v/>
      </c>
      <c r="L441" s="11">
        <f>IF(OR(A441="",E441="",G441="",H441=""),"",E441*H441*IF(F441="",1,F441))</f>
        <v/>
      </c>
      <c r="M441" s="11">
        <f>IF(OR(A441="",E441="",G441="",H441=""),"",(H441-G441)*E441*IF(F441="",1,F441))</f>
        <v/>
      </c>
      <c r="N441" s="11">
        <f>IF(OR(A441="",E441="",G441="",H441=""),"",M441-N(I441))</f>
        <v/>
      </c>
      <c r="O441" s="12">
        <f>IF(A441="","",YEAR(A441)*100+MONTH(A441))</f>
        <v/>
      </c>
      <c r="P441" s="7" t="n"/>
    </row>
    <row r="442">
      <c r="A442" s="6" t="n"/>
      <c r="B442" s="7" t="n"/>
      <c r="C442" s="7" t="n"/>
      <c r="D442" s="7" t="n"/>
      <c r="E442" s="7" t="n"/>
      <c r="F442" s="8" t="n"/>
      <c r="G442" s="9" t="n"/>
      <c r="H442" s="9" t="n"/>
      <c r="I442" s="10" t="n"/>
      <c r="J442" s="10" t="n"/>
      <c r="K442" s="11">
        <f>IF(OR(OR(A442="",E442="",G442="",H442=""),D442=""),"",IF(J442&lt;&gt;"",J442,IF(D442="Day trade",MAX(0,N442)*0.01,IF(L442*0.00005&gt;1,L442*0.00005,0))))</f>
        <v/>
      </c>
      <c r="L442" s="11">
        <f>IF(OR(A442="",E442="",G442="",H442=""),"",E442*H442*IF(F442="",1,F442))</f>
        <v/>
      </c>
      <c r="M442" s="11">
        <f>IF(OR(A442="",E442="",G442="",H442=""),"",(H442-G442)*E442*IF(F442="",1,F442))</f>
        <v/>
      </c>
      <c r="N442" s="11">
        <f>IF(OR(A442="",E442="",G442="",H442=""),"",M442-N(I442))</f>
        <v/>
      </c>
      <c r="O442" s="12">
        <f>IF(A442="","",YEAR(A442)*100+MONTH(A442))</f>
        <v/>
      </c>
      <c r="P442" s="7" t="n"/>
    </row>
    <row r="443">
      <c r="A443" s="6" t="n"/>
      <c r="B443" s="7" t="n"/>
      <c r="C443" s="7" t="n"/>
      <c r="D443" s="7" t="n"/>
      <c r="E443" s="7" t="n"/>
      <c r="F443" s="8" t="n"/>
      <c r="G443" s="9" t="n"/>
      <c r="H443" s="9" t="n"/>
      <c r="I443" s="10" t="n"/>
      <c r="J443" s="10" t="n"/>
      <c r="K443" s="11">
        <f>IF(OR(OR(A443="",E443="",G443="",H443=""),D443=""),"",IF(J443&lt;&gt;"",J443,IF(D443="Day trade",MAX(0,N443)*0.01,IF(L443*0.00005&gt;1,L443*0.00005,0))))</f>
        <v/>
      </c>
      <c r="L443" s="11">
        <f>IF(OR(A443="",E443="",G443="",H443=""),"",E443*H443*IF(F443="",1,F443))</f>
        <v/>
      </c>
      <c r="M443" s="11">
        <f>IF(OR(A443="",E443="",G443="",H443=""),"",(H443-G443)*E443*IF(F443="",1,F443))</f>
        <v/>
      </c>
      <c r="N443" s="11">
        <f>IF(OR(A443="",E443="",G443="",H443=""),"",M443-N(I443))</f>
        <v/>
      </c>
      <c r="O443" s="12">
        <f>IF(A443="","",YEAR(A443)*100+MONTH(A443))</f>
        <v/>
      </c>
      <c r="P443" s="7" t="n"/>
    </row>
    <row r="444">
      <c r="A444" s="6" t="n"/>
      <c r="B444" s="7" t="n"/>
      <c r="C444" s="7" t="n"/>
      <c r="D444" s="7" t="n"/>
      <c r="E444" s="7" t="n"/>
      <c r="F444" s="8" t="n"/>
      <c r="G444" s="9" t="n"/>
      <c r="H444" s="9" t="n"/>
      <c r="I444" s="10" t="n"/>
      <c r="J444" s="10" t="n"/>
      <c r="K444" s="11">
        <f>IF(OR(OR(A444="",E444="",G444="",H444=""),D444=""),"",IF(J444&lt;&gt;"",J444,IF(D444="Day trade",MAX(0,N444)*0.01,IF(L444*0.00005&gt;1,L444*0.00005,0))))</f>
        <v/>
      </c>
      <c r="L444" s="11">
        <f>IF(OR(A444="",E444="",G444="",H444=""),"",E444*H444*IF(F444="",1,F444))</f>
        <v/>
      </c>
      <c r="M444" s="11">
        <f>IF(OR(A444="",E444="",G444="",H444=""),"",(H444-G444)*E444*IF(F444="",1,F444))</f>
        <v/>
      </c>
      <c r="N444" s="11">
        <f>IF(OR(A444="",E444="",G444="",H444=""),"",M444-N(I444))</f>
        <v/>
      </c>
      <c r="O444" s="12">
        <f>IF(A444="","",YEAR(A444)*100+MONTH(A444))</f>
        <v/>
      </c>
      <c r="P444" s="7" t="n"/>
    </row>
    <row r="445">
      <c r="A445" s="6" t="n"/>
      <c r="B445" s="7" t="n"/>
      <c r="C445" s="7" t="n"/>
      <c r="D445" s="7" t="n"/>
      <c r="E445" s="7" t="n"/>
      <c r="F445" s="8" t="n"/>
      <c r="G445" s="9" t="n"/>
      <c r="H445" s="9" t="n"/>
      <c r="I445" s="10" t="n"/>
      <c r="J445" s="10" t="n"/>
      <c r="K445" s="11">
        <f>IF(OR(OR(A445="",E445="",G445="",H445=""),D445=""),"",IF(J445&lt;&gt;"",J445,IF(D445="Day trade",MAX(0,N445)*0.01,IF(L445*0.00005&gt;1,L445*0.00005,0))))</f>
        <v/>
      </c>
      <c r="L445" s="11">
        <f>IF(OR(A445="",E445="",G445="",H445=""),"",E445*H445*IF(F445="",1,F445))</f>
        <v/>
      </c>
      <c r="M445" s="11">
        <f>IF(OR(A445="",E445="",G445="",H445=""),"",(H445-G445)*E445*IF(F445="",1,F445))</f>
        <v/>
      </c>
      <c r="N445" s="11">
        <f>IF(OR(A445="",E445="",G445="",H445=""),"",M445-N(I445))</f>
        <v/>
      </c>
      <c r="O445" s="12">
        <f>IF(A445="","",YEAR(A445)*100+MONTH(A445))</f>
        <v/>
      </c>
      <c r="P445" s="7" t="n"/>
    </row>
    <row r="446">
      <c r="A446" s="6" t="n"/>
      <c r="B446" s="7" t="n"/>
      <c r="C446" s="7" t="n"/>
      <c r="D446" s="7" t="n"/>
      <c r="E446" s="7" t="n"/>
      <c r="F446" s="8" t="n"/>
      <c r="G446" s="9" t="n"/>
      <c r="H446" s="9" t="n"/>
      <c r="I446" s="10" t="n"/>
      <c r="J446" s="10" t="n"/>
      <c r="K446" s="11">
        <f>IF(OR(OR(A446="",E446="",G446="",H446=""),D446=""),"",IF(J446&lt;&gt;"",J446,IF(D446="Day trade",MAX(0,N446)*0.01,IF(L446*0.00005&gt;1,L446*0.00005,0))))</f>
        <v/>
      </c>
      <c r="L446" s="11">
        <f>IF(OR(A446="",E446="",G446="",H446=""),"",E446*H446*IF(F446="",1,F446))</f>
        <v/>
      </c>
      <c r="M446" s="11">
        <f>IF(OR(A446="",E446="",G446="",H446=""),"",(H446-G446)*E446*IF(F446="",1,F446))</f>
        <v/>
      </c>
      <c r="N446" s="11">
        <f>IF(OR(A446="",E446="",G446="",H446=""),"",M446-N(I446))</f>
        <v/>
      </c>
      <c r="O446" s="12">
        <f>IF(A446="","",YEAR(A446)*100+MONTH(A446))</f>
        <v/>
      </c>
      <c r="P446" s="7" t="n"/>
    </row>
    <row r="447">
      <c r="A447" s="6" t="n"/>
      <c r="B447" s="7" t="n"/>
      <c r="C447" s="7" t="n"/>
      <c r="D447" s="7" t="n"/>
      <c r="E447" s="7" t="n"/>
      <c r="F447" s="8" t="n"/>
      <c r="G447" s="9" t="n"/>
      <c r="H447" s="9" t="n"/>
      <c r="I447" s="10" t="n"/>
      <c r="J447" s="10" t="n"/>
      <c r="K447" s="11">
        <f>IF(OR(OR(A447="",E447="",G447="",H447=""),D447=""),"",IF(J447&lt;&gt;"",J447,IF(D447="Day trade",MAX(0,N447)*0.01,IF(L447*0.00005&gt;1,L447*0.00005,0))))</f>
        <v/>
      </c>
      <c r="L447" s="11">
        <f>IF(OR(A447="",E447="",G447="",H447=""),"",E447*H447*IF(F447="",1,F447))</f>
        <v/>
      </c>
      <c r="M447" s="11">
        <f>IF(OR(A447="",E447="",G447="",H447=""),"",(H447-G447)*E447*IF(F447="",1,F447))</f>
        <v/>
      </c>
      <c r="N447" s="11">
        <f>IF(OR(A447="",E447="",G447="",H447=""),"",M447-N(I447))</f>
        <v/>
      </c>
      <c r="O447" s="12">
        <f>IF(A447="","",YEAR(A447)*100+MONTH(A447))</f>
        <v/>
      </c>
      <c r="P447" s="7" t="n"/>
    </row>
    <row r="448">
      <c r="A448" s="6" t="n"/>
      <c r="B448" s="7" t="n"/>
      <c r="C448" s="7" t="n"/>
      <c r="D448" s="7" t="n"/>
      <c r="E448" s="7" t="n"/>
      <c r="F448" s="8" t="n"/>
      <c r="G448" s="9" t="n"/>
      <c r="H448" s="9" t="n"/>
      <c r="I448" s="10" t="n"/>
      <c r="J448" s="10" t="n"/>
      <c r="K448" s="11">
        <f>IF(OR(OR(A448="",E448="",G448="",H448=""),D448=""),"",IF(J448&lt;&gt;"",J448,IF(D448="Day trade",MAX(0,N448)*0.01,IF(L448*0.00005&gt;1,L448*0.00005,0))))</f>
        <v/>
      </c>
      <c r="L448" s="11">
        <f>IF(OR(A448="",E448="",G448="",H448=""),"",E448*H448*IF(F448="",1,F448))</f>
        <v/>
      </c>
      <c r="M448" s="11">
        <f>IF(OR(A448="",E448="",G448="",H448=""),"",(H448-G448)*E448*IF(F448="",1,F448))</f>
        <v/>
      </c>
      <c r="N448" s="11">
        <f>IF(OR(A448="",E448="",G448="",H448=""),"",M448-N(I448))</f>
        <v/>
      </c>
      <c r="O448" s="12">
        <f>IF(A448="","",YEAR(A448)*100+MONTH(A448))</f>
        <v/>
      </c>
      <c r="P448" s="7" t="n"/>
    </row>
    <row r="449">
      <c r="A449" s="6" t="n"/>
      <c r="B449" s="7" t="n"/>
      <c r="C449" s="7" t="n"/>
      <c r="D449" s="7" t="n"/>
      <c r="E449" s="7" t="n"/>
      <c r="F449" s="8" t="n"/>
      <c r="G449" s="9" t="n"/>
      <c r="H449" s="9" t="n"/>
      <c r="I449" s="10" t="n"/>
      <c r="J449" s="10" t="n"/>
      <c r="K449" s="11">
        <f>IF(OR(OR(A449="",E449="",G449="",H449=""),D449=""),"",IF(J449&lt;&gt;"",J449,IF(D449="Day trade",MAX(0,N449)*0.01,IF(L449*0.00005&gt;1,L449*0.00005,0))))</f>
        <v/>
      </c>
      <c r="L449" s="11">
        <f>IF(OR(A449="",E449="",G449="",H449=""),"",E449*H449*IF(F449="",1,F449))</f>
        <v/>
      </c>
      <c r="M449" s="11">
        <f>IF(OR(A449="",E449="",G449="",H449=""),"",(H449-G449)*E449*IF(F449="",1,F449))</f>
        <v/>
      </c>
      <c r="N449" s="11">
        <f>IF(OR(A449="",E449="",G449="",H449=""),"",M449-N(I449))</f>
        <v/>
      </c>
      <c r="O449" s="12">
        <f>IF(A449="","",YEAR(A449)*100+MONTH(A449))</f>
        <v/>
      </c>
      <c r="P449" s="7" t="n"/>
    </row>
    <row r="450">
      <c r="A450" s="6" t="n"/>
      <c r="B450" s="7" t="n"/>
      <c r="C450" s="7" t="n"/>
      <c r="D450" s="7" t="n"/>
      <c r="E450" s="7" t="n"/>
      <c r="F450" s="8" t="n"/>
      <c r="G450" s="9" t="n"/>
      <c r="H450" s="9" t="n"/>
      <c r="I450" s="10" t="n"/>
      <c r="J450" s="10" t="n"/>
      <c r="K450" s="11">
        <f>IF(OR(OR(A450="",E450="",G450="",H450=""),D450=""),"",IF(J450&lt;&gt;"",J450,IF(D450="Day trade",MAX(0,N450)*0.01,IF(L450*0.00005&gt;1,L450*0.00005,0))))</f>
        <v/>
      </c>
      <c r="L450" s="11">
        <f>IF(OR(A450="",E450="",G450="",H450=""),"",E450*H450*IF(F450="",1,F450))</f>
        <v/>
      </c>
      <c r="M450" s="11">
        <f>IF(OR(A450="",E450="",G450="",H450=""),"",(H450-G450)*E450*IF(F450="",1,F450))</f>
        <v/>
      </c>
      <c r="N450" s="11">
        <f>IF(OR(A450="",E450="",G450="",H450=""),"",M450-N(I450))</f>
        <v/>
      </c>
      <c r="O450" s="12">
        <f>IF(A450="","",YEAR(A450)*100+MONTH(A450))</f>
        <v/>
      </c>
      <c r="P450" s="7" t="n"/>
    </row>
    <row r="451">
      <c r="A451" s="6" t="n"/>
      <c r="B451" s="7" t="n"/>
      <c r="C451" s="7" t="n"/>
      <c r="D451" s="7" t="n"/>
      <c r="E451" s="7" t="n"/>
      <c r="F451" s="8" t="n"/>
      <c r="G451" s="9" t="n"/>
      <c r="H451" s="9" t="n"/>
      <c r="I451" s="10" t="n"/>
      <c r="J451" s="10" t="n"/>
      <c r="K451" s="11">
        <f>IF(OR(OR(A451="",E451="",G451="",H451=""),D451=""),"",IF(J451&lt;&gt;"",J451,IF(D451="Day trade",MAX(0,N451)*0.01,IF(L451*0.00005&gt;1,L451*0.00005,0))))</f>
        <v/>
      </c>
      <c r="L451" s="11">
        <f>IF(OR(A451="",E451="",G451="",H451=""),"",E451*H451*IF(F451="",1,F451))</f>
        <v/>
      </c>
      <c r="M451" s="11">
        <f>IF(OR(A451="",E451="",G451="",H451=""),"",(H451-G451)*E451*IF(F451="",1,F451))</f>
        <v/>
      </c>
      <c r="N451" s="11">
        <f>IF(OR(A451="",E451="",G451="",H451=""),"",M451-N(I451))</f>
        <v/>
      </c>
      <c r="O451" s="12">
        <f>IF(A451="","",YEAR(A451)*100+MONTH(A451))</f>
        <v/>
      </c>
      <c r="P451" s="7" t="n"/>
    </row>
    <row r="452">
      <c r="A452" s="6" t="n"/>
      <c r="B452" s="7" t="n"/>
      <c r="C452" s="7" t="n"/>
      <c r="D452" s="7" t="n"/>
      <c r="E452" s="7" t="n"/>
      <c r="F452" s="8" t="n"/>
      <c r="G452" s="9" t="n"/>
      <c r="H452" s="9" t="n"/>
      <c r="I452" s="10" t="n"/>
      <c r="J452" s="10" t="n"/>
      <c r="K452" s="11">
        <f>IF(OR(OR(A452="",E452="",G452="",H452=""),D452=""),"",IF(J452&lt;&gt;"",J452,IF(D452="Day trade",MAX(0,N452)*0.01,IF(L452*0.00005&gt;1,L452*0.00005,0))))</f>
        <v/>
      </c>
      <c r="L452" s="11">
        <f>IF(OR(A452="",E452="",G452="",H452=""),"",E452*H452*IF(F452="",1,F452))</f>
        <v/>
      </c>
      <c r="M452" s="11">
        <f>IF(OR(A452="",E452="",G452="",H452=""),"",(H452-G452)*E452*IF(F452="",1,F452))</f>
        <v/>
      </c>
      <c r="N452" s="11">
        <f>IF(OR(A452="",E452="",G452="",H452=""),"",M452-N(I452))</f>
        <v/>
      </c>
      <c r="O452" s="12">
        <f>IF(A452="","",YEAR(A452)*100+MONTH(A452))</f>
        <v/>
      </c>
      <c r="P452" s="7" t="n"/>
    </row>
    <row r="453">
      <c r="A453" s="6" t="n"/>
      <c r="B453" s="7" t="n"/>
      <c r="C453" s="7" t="n"/>
      <c r="D453" s="7" t="n"/>
      <c r="E453" s="7" t="n"/>
      <c r="F453" s="8" t="n"/>
      <c r="G453" s="9" t="n"/>
      <c r="H453" s="9" t="n"/>
      <c r="I453" s="10" t="n"/>
      <c r="J453" s="10" t="n"/>
      <c r="K453" s="11">
        <f>IF(OR(OR(A453="",E453="",G453="",H453=""),D453=""),"",IF(J453&lt;&gt;"",J453,IF(D453="Day trade",MAX(0,N453)*0.01,IF(L453*0.00005&gt;1,L453*0.00005,0))))</f>
        <v/>
      </c>
      <c r="L453" s="11">
        <f>IF(OR(A453="",E453="",G453="",H453=""),"",E453*H453*IF(F453="",1,F453))</f>
        <v/>
      </c>
      <c r="M453" s="11">
        <f>IF(OR(A453="",E453="",G453="",H453=""),"",(H453-G453)*E453*IF(F453="",1,F453))</f>
        <v/>
      </c>
      <c r="N453" s="11">
        <f>IF(OR(A453="",E453="",G453="",H453=""),"",M453-N(I453))</f>
        <v/>
      </c>
      <c r="O453" s="12">
        <f>IF(A453="","",YEAR(A453)*100+MONTH(A453))</f>
        <v/>
      </c>
      <c r="P453" s="7" t="n"/>
    </row>
    <row r="454">
      <c r="A454" s="6" t="n"/>
      <c r="B454" s="7" t="n"/>
      <c r="C454" s="7" t="n"/>
      <c r="D454" s="7" t="n"/>
      <c r="E454" s="7" t="n"/>
      <c r="F454" s="8" t="n"/>
      <c r="G454" s="9" t="n"/>
      <c r="H454" s="9" t="n"/>
      <c r="I454" s="10" t="n"/>
      <c r="J454" s="10" t="n"/>
      <c r="K454" s="11">
        <f>IF(OR(OR(A454="",E454="",G454="",H454=""),D454=""),"",IF(J454&lt;&gt;"",J454,IF(D454="Day trade",MAX(0,N454)*0.01,IF(L454*0.00005&gt;1,L454*0.00005,0))))</f>
        <v/>
      </c>
      <c r="L454" s="11">
        <f>IF(OR(A454="",E454="",G454="",H454=""),"",E454*H454*IF(F454="",1,F454))</f>
        <v/>
      </c>
      <c r="M454" s="11">
        <f>IF(OR(A454="",E454="",G454="",H454=""),"",(H454-G454)*E454*IF(F454="",1,F454))</f>
        <v/>
      </c>
      <c r="N454" s="11">
        <f>IF(OR(A454="",E454="",G454="",H454=""),"",M454-N(I454))</f>
        <v/>
      </c>
      <c r="O454" s="12">
        <f>IF(A454="","",YEAR(A454)*100+MONTH(A454))</f>
        <v/>
      </c>
      <c r="P454" s="7" t="n"/>
    </row>
    <row r="455">
      <c r="A455" s="6" t="n"/>
      <c r="B455" s="7" t="n"/>
      <c r="C455" s="7" t="n"/>
      <c r="D455" s="7" t="n"/>
      <c r="E455" s="7" t="n"/>
      <c r="F455" s="8" t="n"/>
      <c r="G455" s="9" t="n"/>
      <c r="H455" s="9" t="n"/>
      <c r="I455" s="10" t="n"/>
      <c r="J455" s="10" t="n"/>
      <c r="K455" s="11">
        <f>IF(OR(OR(A455="",E455="",G455="",H455=""),D455=""),"",IF(J455&lt;&gt;"",J455,IF(D455="Day trade",MAX(0,N455)*0.01,IF(L455*0.00005&gt;1,L455*0.00005,0))))</f>
        <v/>
      </c>
      <c r="L455" s="11">
        <f>IF(OR(A455="",E455="",G455="",H455=""),"",E455*H455*IF(F455="",1,F455))</f>
        <v/>
      </c>
      <c r="M455" s="11">
        <f>IF(OR(A455="",E455="",G455="",H455=""),"",(H455-G455)*E455*IF(F455="",1,F455))</f>
        <v/>
      </c>
      <c r="N455" s="11">
        <f>IF(OR(A455="",E455="",G455="",H455=""),"",M455-N(I455))</f>
        <v/>
      </c>
      <c r="O455" s="12">
        <f>IF(A455="","",YEAR(A455)*100+MONTH(A455))</f>
        <v/>
      </c>
      <c r="P455" s="7" t="n"/>
    </row>
    <row r="456">
      <c r="A456" s="6" t="n"/>
      <c r="B456" s="7" t="n"/>
      <c r="C456" s="7" t="n"/>
      <c r="D456" s="7" t="n"/>
      <c r="E456" s="7" t="n"/>
      <c r="F456" s="8" t="n"/>
      <c r="G456" s="9" t="n"/>
      <c r="H456" s="9" t="n"/>
      <c r="I456" s="10" t="n"/>
      <c r="J456" s="10" t="n"/>
      <c r="K456" s="11">
        <f>IF(OR(OR(A456="",E456="",G456="",H456=""),D456=""),"",IF(J456&lt;&gt;"",J456,IF(D456="Day trade",MAX(0,N456)*0.01,IF(L456*0.00005&gt;1,L456*0.00005,0))))</f>
        <v/>
      </c>
      <c r="L456" s="11">
        <f>IF(OR(A456="",E456="",G456="",H456=""),"",E456*H456*IF(F456="",1,F456))</f>
        <v/>
      </c>
      <c r="M456" s="11">
        <f>IF(OR(A456="",E456="",G456="",H456=""),"",(H456-G456)*E456*IF(F456="",1,F456))</f>
        <v/>
      </c>
      <c r="N456" s="11">
        <f>IF(OR(A456="",E456="",G456="",H456=""),"",M456-N(I456))</f>
        <v/>
      </c>
      <c r="O456" s="12">
        <f>IF(A456="","",YEAR(A456)*100+MONTH(A456))</f>
        <v/>
      </c>
      <c r="P456" s="7" t="n"/>
    </row>
    <row r="457">
      <c r="A457" s="6" t="n"/>
      <c r="B457" s="7" t="n"/>
      <c r="C457" s="7" t="n"/>
      <c r="D457" s="7" t="n"/>
      <c r="E457" s="7" t="n"/>
      <c r="F457" s="8" t="n"/>
      <c r="G457" s="9" t="n"/>
      <c r="H457" s="9" t="n"/>
      <c r="I457" s="10" t="n"/>
      <c r="J457" s="10" t="n"/>
      <c r="K457" s="11">
        <f>IF(OR(OR(A457="",E457="",G457="",H457=""),D457=""),"",IF(J457&lt;&gt;"",J457,IF(D457="Day trade",MAX(0,N457)*0.01,IF(L457*0.00005&gt;1,L457*0.00005,0))))</f>
        <v/>
      </c>
      <c r="L457" s="11">
        <f>IF(OR(A457="",E457="",G457="",H457=""),"",E457*H457*IF(F457="",1,F457))</f>
        <v/>
      </c>
      <c r="M457" s="11">
        <f>IF(OR(A457="",E457="",G457="",H457=""),"",(H457-G457)*E457*IF(F457="",1,F457))</f>
        <v/>
      </c>
      <c r="N457" s="11">
        <f>IF(OR(A457="",E457="",G457="",H457=""),"",M457-N(I457))</f>
        <v/>
      </c>
      <c r="O457" s="12">
        <f>IF(A457="","",YEAR(A457)*100+MONTH(A457))</f>
        <v/>
      </c>
      <c r="P457" s="7" t="n"/>
    </row>
    <row r="458">
      <c r="A458" s="6" t="n"/>
      <c r="B458" s="7" t="n"/>
      <c r="C458" s="7" t="n"/>
      <c r="D458" s="7" t="n"/>
      <c r="E458" s="7" t="n"/>
      <c r="F458" s="8" t="n"/>
      <c r="G458" s="9" t="n"/>
      <c r="H458" s="9" t="n"/>
      <c r="I458" s="10" t="n"/>
      <c r="J458" s="10" t="n"/>
      <c r="K458" s="11">
        <f>IF(OR(OR(A458="",E458="",G458="",H458=""),D458=""),"",IF(J458&lt;&gt;"",J458,IF(D458="Day trade",MAX(0,N458)*0.01,IF(L458*0.00005&gt;1,L458*0.00005,0))))</f>
        <v/>
      </c>
      <c r="L458" s="11">
        <f>IF(OR(A458="",E458="",G458="",H458=""),"",E458*H458*IF(F458="",1,F458))</f>
        <v/>
      </c>
      <c r="M458" s="11">
        <f>IF(OR(A458="",E458="",G458="",H458=""),"",(H458-G458)*E458*IF(F458="",1,F458))</f>
        <v/>
      </c>
      <c r="N458" s="11">
        <f>IF(OR(A458="",E458="",G458="",H458=""),"",M458-N(I458))</f>
        <v/>
      </c>
      <c r="O458" s="12">
        <f>IF(A458="","",YEAR(A458)*100+MONTH(A458))</f>
        <v/>
      </c>
      <c r="P458" s="7" t="n"/>
    </row>
    <row r="459">
      <c r="A459" s="6" t="n"/>
      <c r="B459" s="7" t="n"/>
      <c r="C459" s="7" t="n"/>
      <c r="D459" s="7" t="n"/>
      <c r="E459" s="7" t="n"/>
      <c r="F459" s="8" t="n"/>
      <c r="G459" s="9" t="n"/>
      <c r="H459" s="9" t="n"/>
      <c r="I459" s="10" t="n"/>
      <c r="J459" s="10" t="n"/>
      <c r="K459" s="11">
        <f>IF(OR(OR(A459="",E459="",G459="",H459=""),D459=""),"",IF(J459&lt;&gt;"",J459,IF(D459="Day trade",MAX(0,N459)*0.01,IF(L459*0.00005&gt;1,L459*0.00005,0))))</f>
        <v/>
      </c>
      <c r="L459" s="11">
        <f>IF(OR(A459="",E459="",G459="",H459=""),"",E459*H459*IF(F459="",1,F459))</f>
        <v/>
      </c>
      <c r="M459" s="11">
        <f>IF(OR(A459="",E459="",G459="",H459=""),"",(H459-G459)*E459*IF(F459="",1,F459))</f>
        <v/>
      </c>
      <c r="N459" s="11">
        <f>IF(OR(A459="",E459="",G459="",H459=""),"",M459-N(I459))</f>
        <v/>
      </c>
      <c r="O459" s="12">
        <f>IF(A459="","",YEAR(A459)*100+MONTH(A459))</f>
        <v/>
      </c>
      <c r="P459" s="7" t="n"/>
    </row>
    <row r="460">
      <c r="A460" s="6" t="n"/>
      <c r="B460" s="7" t="n"/>
      <c r="C460" s="7" t="n"/>
      <c r="D460" s="7" t="n"/>
      <c r="E460" s="7" t="n"/>
      <c r="F460" s="8" t="n"/>
      <c r="G460" s="9" t="n"/>
      <c r="H460" s="9" t="n"/>
      <c r="I460" s="10" t="n"/>
      <c r="J460" s="10" t="n"/>
      <c r="K460" s="11">
        <f>IF(OR(OR(A460="",E460="",G460="",H460=""),D460=""),"",IF(J460&lt;&gt;"",J460,IF(D460="Day trade",MAX(0,N460)*0.01,IF(L460*0.00005&gt;1,L460*0.00005,0))))</f>
        <v/>
      </c>
      <c r="L460" s="11">
        <f>IF(OR(A460="",E460="",G460="",H460=""),"",E460*H460*IF(F460="",1,F460))</f>
        <v/>
      </c>
      <c r="M460" s="11">
        <f>IF(OR(A460="",E460="",G460="",H460=""),"",(H460-G460)*E460*IF(F460="",1,F460))</f>
        <v/>
      </c>
      <c r="N460" s="11">
        <f>IF(OR(A460="",E460="",G460="",H460=""),"",M460-N(I460))</f>
        <v/>
      </c>
      <c r="O460" s="12">
        <f>IF(A460="","",YEAR(A460)*100+MONTH(A460))</f>
        <v/>
      </c>
      <c r="P460" s="7" t="n"/>
    </row>
    <row r="461">
      <c r="A461" s="6" t="n"/>
      <c r="B461" s="7" t="n"/>
      <c r="C461" s="7" t="n"/>
      <c r="D461" s="7" t="n"/>
      <c r="E461" s="7" t="n"/>
      <c r="F461" s="8" t="n"/>
      <c r="G461" s="9" t="n"/>
      <c r="H461" s="9" t="n"/>
      <c r="I461" s="10" t="n"/>
      <c r="J461" s="10" t="n"/>
      <c r="K461" s="11">
        <f>IF(OR(OR(A461="",E461="",G461="",H461=""),D461=""),"",IF(J461&lt;&gt;"",J461,IF(D461="Day trade",MAX(0,N461)*0.01,IF(L461*0.00005&gt;1,L461*0.00005,0))))</f>
        <v/>
      </c>
      <c r="L461" s="11">
        <f>IF(OR(A461="",E461="",G461="",H461=""),"",E461*H461*IF(F461="",1,F461))</f>
        <v/>
      </c>
      <c r="M461" s="11">
        <f>IF(OR(A461="",E461="",G461="",H461=""),"",(H461-G461)*E461*IF(F461="",1,F461))</f>
        <v/>
      </c>
      <c r="N461" s="11">
        <f>IF(OR(A461="",E461="",G461="",H461=""),"",M461-N(I461))</f>
        <v/>
      </c>
      <c r="O461" s="12">
        <f>IF(A461="","",YEAR(A461)*100+MONTH(A461))</f>
        <v/>
      </c>
      <c r="P461" s="7" t="n"/>
    </row>
    <row r="462">
      <c r="A462" s="6" t="n"/>
      <c r="B462" s="7" t="n"/>
      <c r="C462" s="7" t="n"/>
      <c r="D462" s="7" t="n"/>
      <c r="E462" s="7" t="n"/>
      <c r="F462" s="8" t="n"/>
      <c r="G462" s="9" t="n"/>
      <c r="H462" s="9" t="n"/>
      <c r="I462" s="10" t="n"/>
      <c r="J462" s="10" t="n"/>
      <c r="K462" s="11">
        <f>IF(OR(OR(A462="",E462="",G462="",H462=""),D462=""),"",IF(J462&lt;&gt;"",J462,IF(D462="Day trade",MAX(0,N462)*0.01,IF(L462*0.00005&gt;1,L462*0.00005,0))))</f>
        <v/>
      </c>
      <c r="L462" s="11">
        <f>IF(OR(A462="",E462="",G462="",H462=""),"",E462*H462*IF(F462="",1,F462))</f>
        <v/>
      </c>
      <c r="M462" s="11">
        <f>IF(OR(A462="",E462="",G462="",H462=""),"",(H462-G462)*E462*IF(F462="",1,F462))</f>
        <v/>
      </c>
      <c r="N462" s="11">
        <f>IF(OR(A462="",E462="",G462="",H462=""),"",M462-N(I462))</f>
        <v/>
      </c>
      <c r="O462" s="12">
        <f>IF(A462="","",YEAR(A462)*100+MONTH(A462))</f>
        <v/>
      </c>
      <c r="P462" s="7" t="n"/>
    </row>
    <row r="463">
      <c r="A463" s="6" t="n"/>
      <c r="B463" s="7" t="n"/>
      <c r="C463" s="7" t="n"/>
      <c r="D463" s="7" t="n"/>
      <c r="E463" s="7" t="n"/>
      <c r="F463" s="8" t="n"/>
      <c r="G463" s="9" t="n"/>
      <c r="H463" s="9" t="n"/>
      <c r="I463" s="10" t="n"/>
      <c r="J463" s="10" t="n"/>
      <c r="K463" s="11">
        <f>IF(OR(OR(A463="",E463="",G463="",H463=""),D463=""),"",IF(J463&lt;&gt;"",J463,IF(D463="Day trade",MAX(0,N463)*0.01,IF(L463*0.00005&gt;1,L463*0.00005,0))))</f>
        <v/>
      </c>
      <c r="L463" s="11">
        <f>IF(OR(A463="",E463="",G463="",H463=""),"",E463*H463*IF(F463="",1,F463))</f>
        <v/>
      </c>
      <c r="M463" s="11">
        <f>IF(OR(A463="",E463="",G463="",H463=""),"",(H463-G463)*E463*IF(F463="",1,F463))</f>
        <v/>
      </c>
      <c r="N463" s="11">
        <f>IF(OR(A463="",E463="",G463="",H463=""),"",M463-N(I463))</f>
        <v/>
      </c>
      <c r="O463" s="12">
        <f>IF(A463="","",YEAR(A463)*100+MONTH(A463))</f>
        <v/>
      </c>
      <c r="P463" s="7" t="n"/>
    </row>
    <row r="464">
      <c r="A464" s="6" t="n"/>
      <c r="B464" s="7" t="n"/>
      <c r="C464" s="7" t="n"/>
      <c r="D464" s="7" t="n"/>
      <c r="E464" s="7" t="n"/>
      <c r="F464" s="8" t="n"/>
      <c r="G464" s="9" t="n"/>
      <c r="H464" s="9" t="n"/>
      <c r="I464" s="10" t="n"/>
      <c r="J464" s="10" t="n"/>
      <c r="K464" s="11">
        <f>IF(OR(OR(A464="",E464="",G464="",H464=""),D464=""),"",IF(J464&lt;&gt;"",J464,IF(D464="Day trade",MAX(0,N464)*0.01,IF(L464*0.00005&gt;1,L464*0.00005,0))))</f>
        <v/>
      </c>
      <c r="L464" s="11">
        <f>IF(OR(A464="",E464="",G464="",H464=""),"",E464*H464*IF(F464="",1,F464))</f>
        <v/>
      </c>
      <c r="M464" s="11">
        <f>IF(OR(A464="",E464="",G464="",H464=""),"",(H464-G464)*E464*IF(F464="",1,F464))</f>
        <v/>
      </c>
      <c r="N464" s="11">
        <f>IF(OR(A464="",E464="",G464="",H464=""),"",M464-N(I464))</f>
        <v/>
      </c>
      <c r="O464" s="12">
        <f>IF(A464="","",YEAR(A464)*100+MONTH(A464))</f>
        <v/>
      </c>
      <c r="P464" s="7" t="n"/>
    </row>
    <row r="465">
      <c r="A465" s="6" t="n"/>
      <c r="B465" s="7" t="n"/>
      <c r="C465" s="7" t="n"/>
      <c r="D465" s="7" t="n"/>
      <c r="E465" s="7" t="n"/>
      <c r="F465" s="8" t="n"/>
      <c r="G465" s="9" t="n"/>
      <c r="H465" s="9" t="n"/>
      <c r="I465" s="10" t="n"/>
      <c r="J465" s="10" t="n"/>
      <c r="K465" s="11">
        <f>IF(OR(OR(A465="",E465="",G465="",H465=""),D465=""),"",IF(J465&lt;&gt;"",J465,IF(D465="Day trade",MAX(0,N465)*0.01,IF(L465*0.00005&gt;1,L465*0.00005,0))))</f>
        <v/>
      </c>
      <c r="L465" s="11">
        <f>IF(OR(A465="",E465="",G465="",H465=""),"",E465*H465*IF(F465="",1,F465))</f>
        <v/>
      </c>
      <c r="M465" s="11">
        <f>IF(OR(A465="",E465="",G465="",H465=""),"",(H465-G465)*E465*IF(F465="",1,F465))</f>
        <v/>
      </c>
      <c r="N465" s="11">
        <f>IF(OR(A465="",E465="",G465="",H465=""),"",M465-N(I465))</f>
        <v/>
      </c>
      <c r="O465" s="12">
        <f>IF(A465="","",YEAR(A465)*100+MONTH(A465))</f>
        <v/>
      </c>
      <c r="P465" s="7" t="n"/>
    </row>
    <row r="466">
      <c r="A466" s="6" t="n"/>
      <c r="B466" s="7" t="n"/>
      <c r="C466" s="7" t="n"/>
      <c r="D466" s="7" t="n"/>
      <c r="E466" s="7" t="n"/>
      <c r="F466" s="8" t="n"/>
      <c r="G466" s="9" t="n"/>
      <c r="H466" s="9" t="n"/>
      <c r="I466" s="10" t="n"/>
      <c r="J466" s="10" t="n"/>
      <c r="K466" s="11">
        <f>IF(OR(OR(A466="",E466="",G466="",H466=""),D466=""),"",IF(J466&lt;&gt;"",J466,IF(D466="Day trade",MAX(0,N466)*0.01,IF(L466*0.00005&gt;1,L466*0.00005,0))))</f>
        <v/>
      </c>
      <c r="L466" s="11">
        <f>IF(OR(A466="",E466="",G466="",H466=""),"",E466*H466*IF(F466="",1,F466))</f>
        <v/>
      </c>
      <c r="M466" s="11">
        <f>IF(OR(A466="",E466="",G466="",H466=""),"",(H466-G466)*E466*IF(F466="",1,F466))</f>
        <v/>
      </c>
      <c r="N466" s="11">
        <f>IF(OR(A466="",E466="",G466="",H466=""),"",M466-N(I466))</f>
        <v/>
      </c>
      <c r="O466" s="12">
        <f>IF(A466="","",YEAR(A466)*100+MONTH(A466))</f>
        <v/>
      </c>
      <c r="P466" s="7" t="n"/>
    </row>
    <row r="467">
      <c r="A467" s="6" t="n"/>
      <c r="B467" s="7" t="n"/>
      <c r="C467" s="7" t="n"/>
      <c r="D467" s="7" t="n"/>
      <c r="E467" s="7" t="n"/>
      <c r="F467" s="8" t="n"/>
      <c r="G467" s="9" t="n"/>
      <c r="H467" s="9" t="n"/>
      <c r="I467" s="10" t="n"/>
      <c r="J467" s="10" t="n"/>
      <c r="K467" s="11">
        <f>IF(OR(OR(A467="",E467="",G467="",H467=""),D467=""),"",IF(J467&lt;&gt;"",J467,IF(D467="Day trade",MAX(0,N467)*0.01,IF(L467*0.00005&gt;1,L467*0.00005,0))))</f>
        <v/>
      </c>
      <c r="L467" s="11">
        <f>IF(OR(A467="",E467="",G467="",H467=""),"",E467*H467*IF(F467="",1,F467))</f>
        <v/>
      </c>
      <c r="M467" s="11">
        <f>IF(OR(A467="",E467="",G467="",H467=""),"",(H467-G467)*E467*IF(F467="",1,F467))</f>
        <v/>
      </c>
      <c r="N467" s="11">
        <f>IF(OR(A467="",E467="",G467="",H467=""),"",M467-N(I467))</f>
        <v/>
      </c>
      <c r="O467" s="12">
        <f>IF(A467="","",YEAR(A467)*100+MONTH(A467))</f>
        <v/>
      </c>
      <c r="P467" s="7" t="n"/>
    </row>
    <row r="468">
      <c r="A468" s="6" t="n"/>
      <c r="B468" s="7" t="n"/>
      <c r="C468" s="7" t="n"/>
      <c r="D468" s="7" t="n"/>
      <c r="E468" s="7" t="n"/>
      <c r="F468" s="8" t="n"/>
      <c r="G468" s="9" t="n"/>
      <c r="H468" s="9" t="n"/>
      <c r="I468" s="10" t="n"/>
      <c r="J468" s="10" t="n"/>
      <c r="K468" s="11">
        <f>IF(OR(OR(A468="",E468="",G468="",H468=""),D468=""),"",IF(J468&lt;&gt;"",J468,IF(D468="Day trade",MAX(0,N468)*0.01,IF(L468*0.00005&gt;1,L468*0.00005,0))))</f>
        <v/>
      </c>
      <c r="L468" s="11">
        <f>IF(OR(A468="",E468="",G468="",H468=""),"",E468*H468*IF(F468="",1,F468))</f>
        <v/>
      </c>
      <c r="M468" s="11">
        <f>IF(OR(A468="",E468="",G468="",H468=""),"",(H468-G468)*E468*IF(F468="",1,F468))</f>
        <v/>
      </c>
      <c r="N468" s="11">
        <f>IF(OR(A468="",E468="",G468="",H468=""),"",M468-N(I468))</f>
        <v/>
      </c>
      <c r="O468" s="12">
        <f>IF(A468="","",YEAR(A468)*100+MONTH(A468))</f>
        <v/>
      </c>
      <c r="P468" s="7" t="n"/>
    </row>
    <row r="469">
      <c r="A469" s="6" t="n"/>
      <c r="B469" s="7" t="n"/>
      <c r="C469" s="7" t="n"/>
      <c r="D469" s="7" t="n"/>
      <c r="E469" s="7" t="n"/>
      <c r="F469" s="8" t="n"/>
      <c r="G469" s="9" t="n"/>
      <c r="H469" s="9" t="n"/>
      <c r="I469" s="10" t="n"/>
      <c r="J469" s="10" t="n"/>
      <c r="K469" s="11">
        <f>IF(OR(OR(A469="",E469="",G469="",H469=""),D469=""),"",IF(J469&lt;&gt;"",J469,IF(D469="Day trade",MAX(0,N469)*0.01,IF(L469*0.00005&gt;1,L469*0.00005,0))))</f>
        <v/>
      </c>
      <c r="L469" s="11">
        <f>IF(OR(A469="",E469="",G469="",H469=""),"",E469*H469*IF(F469="",1,F469))</f>
        <v/>
      </c>
      <c r="M469" s="11">
        <f>IF(OR(A469="",E469="",G469="",H469=""),"",(H469-G469)*E469*IF(F469="",1,F469))</f>
        <v/>
      </c>
      <c r="N469" s="11">
        <f>IF(OR(A469="",E469="",G469="",H469=""),"",M469-N(I469))</f>
        <v/>
      </c>
      <c r="O469" s="12">
        <f>IF(A469="","",YEAR(A469)*100+MONTH(A469))</f>
        <v/>
      </c>
      <c r="P469" s="7" t="n"/>
    </row>
    <row r="470">
      <c r="A470" s="6" t="n"/>
      <c r="B470" s="7" t="n"/>
      <c r="C470" s="7" t="n"/>
      <c r="D470" s="7" t="n"/>
      <c r="E470" s="7" t="n"/>
      <c r="F470" s="8" t="n"/>
      <c r="G470" s="9" t="n"/>
      <c r="H470" s="9" t="n"/>
      <c r="I470" s="10" t="n"/>
      <c r="J470" s="10" t="n"/>
      <c r="K470" s="11">
        <f>IF(OR(OR(A470="",E470="",G470="",H470=""),D470=""),"",IF(J470&lt;&gt;"",J470,IF(D470="Day trade",MAX(0,N470)*0.01,IF(L470*0.00005&gt;1,L470*0.00005,0))))</f>
        <v/>
      </c>
      <c r="L470" s="11">
        <f>IF(OR(A470="",E470="",G470="",H470=""),"",E470*H470*IF(F470="",1,F470))</f>
        <v/>
      </c>
      <c r="M470" s="11">
        <f>IF(OR(A470="",E470="",G470="",H470=""),"",(H470-G470)*E470*IF(F470="",1,F470))</f>
        <v/>
      </c>
      <c r="N470" s="11">
        <f>IF(OR(A470="",E470="",G470="",H470=""),"",M470-N(I470))</f>
        <v/>
      </c>
      <c r="O470" s="12">
        <f>IF(A470="","",YEAR(A470)*100+MONTH(A470))</f>
        <v/>
      </c>
      <c r="P470" s="7" t="n"/>
    </row>
    <row r="471">
      <c r="A471" s="6" t="n"/>
      <c r="B471" s="7" t="n"/>
      <c r="C471" s="7" t="n"/>
      <c r="D471" s="7" t="n"/>
      <c r="E471" s="7" t="n"/>
      <c r="F471" s="8" t="n"/>
      <c r="G471" s="9" t="n"/>
      <c r="H471" s="9" t="n"/>
      <c r="I471" s="10" t="n"/>
      <c r="J471" s="10" t="n"/>
      <c r="K471" s="11">
        <f>IF(OR(OR(A471="",E471="",G471="",H471=""),D471=""),"",IF(J471&lt;&gt;"",J471,IF(D471="Day trade",MAX(0,N471)*0.01,IF(L471*0.00005&gt;1,L471*0.00005,0))))</f>
        <v/>
      </c>
      <c r="L471" s="11">
        <f>IF(OR(A471="",E471="",G471="",H471=""),"",E471*H471*IF(F471="",1,F471))</f>
        <v/>
      </c>
      <c r="M471" s="11">
        <f>IF(OR(A471="",E471="",G471="",H471=""),"",(H471-G471)*E471*IF(F471="",1,F471))</f>
        <v/>
      </c>
      <c r="N471" s="11">
        <f>IF(OR(A471="",E471="",G471="",H471=""),"",M471-N(I471))</f>
        <v/>
      </c>
      <c r="O471" s="12">
        <f>IF(A471="","",YEAR(A471)*100+MONTH(A471))</f>
        <v/>
      </c>
      <c r="P471" s="7" t="n"/>
    </row>
    <row r="472">
      <c r="A472" s="6" t="n"/>
      <c r="B472" s="7" t="n"/>
      <c r="C472" s="7" t="n"/>
      <c r="D472" s="7" t="n"/>
      <c r="E472" s="7" t="n"/>
      <c r="F472" s="8" t="n"/>
      <c r="G472" s="9" t="n"/>
      <c r="H472" s="9" t="n"/>
      <c r="I472" s="10" t="n"/>
      <c r="J472" s="10" t="n"/>
      <c r="K472" s="11">
        <f>IF(OR(OR(A472="",E472="",G472="",H472=""),D472=""),"",IF(J472&lt;&gt;"",J472,IF(D472="Day trade",MAX(0,N472)*0.01,IF(L472*0.00005&gt;1,L472*0.00005,0))))</f>
        <v/>
      </c>
      <c r="L472" s="11">
        <f>IF(OR(A472="",E472="",G472="",H472=""),"",E472*H472*IF(F472="",1,F472))</f>
        <v/>
      </c>
      <c r="M472" s="11">
        <f>IF(OR(A472="",E472="",G472="",H472=""),"",(H472-G472)*E472*IF(F472="",1,F472))</f>
        <v/>
      </c>
      <c r="N472" s="11">
        <f>IF(OR(A472="",E472="",G472="",H472=""),"",M472-N(I472))</f>
        <v/>
      </c>
      <c r="O472" s="12">
        <f>IF(A472="","",YEAR(A472)*100+MONTH(A472))</f>
        <v/>
      </c>
      <c r="P472" s="7" t="n"/>
    </row>
    <row r="473">
      <c r="A473" s="6" t="n"/>
      <c r="B473" s="7" t="n"/>
      <c r="C473" s="7" t="n"/>
      <c r="D473" s="7" t="n"/>
      <c r="E473" s="7" t="n"/>
      <c r="F473" s="8" t="n"/>
      <c r="G473" s="9" t="n"/>
      <c r="H473" s="9" t="n"/>
      <c r="I473" s="10" t="n"/>
      <c r="J473" s="10" t="n"/>
      <c r="K473" s="11">
        <f>IF(OR(OR(A473="",E473="",G473="",H473=""),D473=""),"",IF(J473&lt;&gt;"",J473,IF(D473="Day trade",MAX(0,N473)*0.01,IF(L473*0.00005&gt;1,L473*0.00005,0))))</f>
        <v/>
      </c>
      <c r="L473" s="11">
        <f>IF(OR(A473="",E473="",G473="",H473=""),"",E473*H473*IF(F473="",1,F473))</f>
        <v/>
      </c>
      <c r="M473" s="11">
        <f>IF(OR(A473="",E473="",G473="",H473=""),"",(H473-G473)*E473*IF(F473="",1,F473))</f>
        <v/>
      </c>
      <c r="N473" s="11">
        <f>IF(OR(A473="",E473="",G473="",H473=""),"",M473-N(I473))</f>
        <v/>
      </c>
      <c r="O473" s="12">
        <f>IF(A473="","",YEAR(A473)*100+MONTH(A473))</f>
        <v/>
      </c>
      <c r="P473" s="7" t="n"/>
    </row>
    <row r="474">
      <c r="A474" s="6" t="n"/>
      <c r="B474" s="7" t="n"/>
      <c r="C474" s="7" t="n"/>
      <c r="D474" s="7" t="n"/>
      <c r="E474" s="7" t="n"/>
      <c r="F474" s="8" t="n"/>
      <c r="G474" s="9" t="n"/>
      <c r="H474" s="9" t="n"/>
      <c r="I474" s="10" t="n"/>
      <c r="J474" s="10" t="n"/>
      <c r="K474" s="11">
        <f>IF(OR(OR(A474="",E474="",G474="",H474=""),D474=""),"",IF(J474&lt;&gt;"",J474,IF(D474="Day trade",MAX(0,N474)*0.01,IF(L474*0.00005&gt;1,L474*0.00005,0))))</f>
        <v/>
      </c>
      <c r="L474" s="11">
        <f>IF(OR(A474="",E474="",G474="",H474=""),"",E474*H474*IF(F474="",1,F474))</f>
        <v/>
      </c>
      <c r="M474" s="11">
        <f>IF(OR(A474="",E474="",G474="",H474=""),"",(H474-G474)*E474*IF(F474="",1,F474))</f>
        <v/>
      </c>
      <c r="N474" s="11">
        <f>IF(OR(A474="",E474="",G474="",H474=""),"",M474-N(I474))</f>
        <v/>
      </c>
      <c r="O474" s="12">
        <f>IF(A474="","",YEAR(A474)*100+MONTH(A474))</f>
        <v/>
      </c>
      <c r="P474" s="7" t="n"/>
    </row>
    <row r="475">
      <c r="A475" s="6" t="n"/>
      <c r="B475" s="7" t="n"/>
      <c r="C475" s="7" t="n"/>
      <c r="D475" s="7" t="n"/>
      <c r="E475" s="7" t="n"/>
      <c r="F475" s="8" t="n"/>
      <c r="G475" s="9" t="n"/>
      <c r="H475" s="9" t="n"/>
      <c r="I475" s="10" t="n"/>
      <c r="J475" s="10" t="n"/>
      <c r="K475" s="11">
        <f>IF(OR(OR(A475="",E475="",G475="",H475=""),D475=""),"",IF(J475&lt;&gt;"",J475,IF(D475="Day trade",MAX(0,N475)*0.01,IF(L475*0.00005&gt;1,L475*0.00005,0))))</f>
        <v/>
      </c>
      <c r="L475" s="11">
        <f>IF(OR(A475="",E475="",G475="",H475=""),"",E475*H475*IF(F475="",1,F475))</f>
        <v/>
      </c>
      <c r="M475" s="11">
        <f>IF(OR(A475="",E475="",G475="",H475=""),"",(H475-G475)*E475*IF(F475="",1,F475))</f>
        <v/>
      </c>
      <c r="N475" s="11">
        <f>IF(OR(A475="",E475="",G475="",H475=""),"",M475-N(I475))</f>
        <v/>
      </c>
      <c r="O475" s="12">
        <f>IF(A475="","",YEAR(A475)*100+MONTH(A475))</f>
        <v/>
      </c>
      <c r="P475" s="7" t="n"/>
    </row>
    <row r="476">
      <c r="A476" s="6" t="n"/>
      <c r="B476" s="7" t="n"/>
      <c r="C476" s="7" t="n"/>
      <c r="D476" s="7" t="n"/>
      <c r="E476" s="7" t="n"/>
      <c r="F476" s="8" t="n"/>
      <c r="G476" s="9" t="n"/>
      <c r="H476" s="9" t="n"/>
      <c r="I476" s="10" t="n"/>
      <c r="J476" s="10" t="n"/>
      <c r="K476" s="11">
        <f>IF(OR(OR(A476="",E476="",G476="",H476=""),D476=""),"",IF(J476&lt;&gt;"",J476,IF(D476="Day trade",MAX(0,N476)*0.01,IF(L476*0.00005&gt;1,L476*0.00005,0))))</f>
        <v/>
      </c>
      <c r="L476" s="11">
        <f>IF(OR(A476="",E476="",G476="",H476=""),"",E476*H476*IF(F476="",1,F476))</f>
        <v/>
      </c>
      <c r="M476" s="11">
        <f>IF(OR(A476="",E476="",G476="",H476=""),"",(H476-G476)*E476*IF(F476="",1,F476))</f>
        <v/>
      </c>
      <c r="N476" s="11">
        <f>IF(OR(A476="",E476="",G476="",H476=""),"",M476-N(I476))</f>
        <v/>
      </c>
      <c r="O476" s="12">
        <f>IF(A476="","",YEAR(A476)*100+MONTH(A476))</f>
        <v/>
      </c>
      <c r="P476" s="7" t="n"/>
    </row>
    <row r="477">
      <c r="A477" s="6" t="n"/>
      <c r="B477" s="7" t="n"/>
      <c r="C477" s="7" t="n"/>
      <c r="D477" s="7" t="n"/>
      <c r="E477" s="7" t="n"/>
      <c r="F477" s="8" t="n"/>
      <c r="G477" s="9" t="n"/>
      <c r="H477" s="9" t="n"/>
      <c r="I477" s="10" t="n"/>
      <c r="J477" s="10" t="n"/>
      <c r="K477" s="11">
        <f>IF(OR(OR(A477="",E477="",G477="",H477=""),D477=""),"",IF(J477&lt;&gt;"",J477,IF(D477="Day trade",MAX(0,N477)*0.01,IF(L477*0.00005&gt;1,L477*0.00005,0))))</f>
        <v/>
      </c>
      <c r="L477" s="11">
        <f>IF(OR(A477="",E477="",G477="",H477=""),"",E477*H477*IF(F477="",1,F477))</f>
        <v/>
      </c>
      <c r="M477" s="11">
        <f>IF(OR(A477="",E477="",G477="",H477=""),"",(H477-G477)*E477*IF(F477="",1,F477))</f>
        <v/>
      </c>
      <c r="N477" s="11">
        <f>IF(OR(A477="",E477="",G477="",H477=""),"",M477-N(I477))</f>
        <v/>
      </c>
      <c r="O477" s="12">
        <f>IF(A477="","",YEAR(A477)*100+MONTH(A477))</f>
        <v/>
      </c>
      <c r="P477" s="7" t="n"/>
    </row>
    <row r="478">
      <c r="A478" s="6" t="n"/>
      <c r="B478" s="7" t="n"/>
      <c r="C478" s="7" t="n"/>
      <c r="D478" s="7" t="n"/>
      <c r="E478" s="7" t="n"/>
      <c r="F478" s="8" t="n"/>
      <c r="G478" s="9" t="n"/>
      <c r="H478" s="9" t="n"/>
      <c r="I478" s="10" t="n"/>
      <c r="J478" s="10" t="n"/>
      <c r="K478" s="11">
        <f>IF(OR(OR(A478="",E478="",G478="",H478=""),D478=""),"",IF(J478&lt;&gt;"",J478,IF(D478="Day trade",MAX(0,N478)*0.01,IF(L478*0.00005&gt;1,L478*0.00005,0))))</f>
        <v/>
      </c>
      <c r="L478" s="11">
        <f>IF(OR(A478="",E478="",G478="",H478=""),"",E478*H478*IF(F478="",1,F478))</f>
        <v/>
      </c>
      <c r="M478" s="11">
        <f>IF(OR(A478="",E478="",G478="",H478=""),"",(H478-G478)*E478*IF(F478="",1,F478))</f>
        <v/>
      </c>
      <c r="N478" s="11">
        <f>IF(OR(A478="",E478="",G478="",H478=""),"",M478-N(I478))</f>
        <v/>
      </c>
      <c r="O478" s="12">
        <f>IF(A478="","",YEAR(A478)*100+MONTH(A478))</f>
        <v/>
      </c>
      <c r="P478" s="7" t="n"/>
    </row>
    <row r="479">
      <c r="A479" s="6" t="n"/>
      <c r="B479" s="7" t="n"/>
      <c r="C479" s="7" t="n"/>
      <c r="D479" s="7" t="n"/>
      <c r="E479" s="7" t="n"/>
      <c r="F479" s="8" t="n"/>
      <c r="G479" s="9" t="n"/>
      <c r="H479" s="9" t="n"/>
      <c r="I479" s="10" t="n"/>
      <c r="J479" s="10" t="n"/>
      <c r="K479" s="11">
        <f>IF(OR(OR(A479="",E479="",G479="",H479=""),D479=""),"",IF(J479&lt;&gt;"",J479,IF(D479="Day trade",MAX(0,N479)*0.01,IF(L479*0.00005&gt;1,L479*0.00005,0))))</f>
        <v/>
      </c>
      <c r="L479" s="11">
        <f>IF(OR(A479="",E479="",G479="",H479=""),"",E479*H479*IF(F479="",1,F479))</f>
        <v/>
      </c>
      <c r="M479" s="11">
        <f>IF(OR(A479="",E479="",G479="",H479=""),"",(H479-G479)*E479*IF(F479="",1,F479))</f>
        <v/>
      </c>
      <c r="N479" s="11">
        <f>IF(OR(A479="",E479="",G479="",H479=""),"",M479-N(I479))</f>
        <v/>
      </c>
      <c r="O479" s="12">
        <f>IF(A479="","",YEAR(A479)*100+MONTH(A479))</f>
        <v/>
      </c>
      <c r="P479" s="7" t="n"/>
    </row>
    <row r="480">
      <c r="A480" s="6" t="n"/>
      <c r="B480" s="7" t="n"/>
      <c r="C480" s="7" t="n"/>
      <c r="D480" s="7" t="n"/>
      <c r="E480" s="7" t="n"/>
      <c r="F480" s="8" t="n"/>
      <c r="G480" s="9" t="n"/>
      <c r="H480" s="9" t="n"/>
      <c r="I480" s="10" t="n"/>
      <c r="J480" s="10" t="n"/>
      <c r="K480" s="11">
        <f>IF(OR(OR(A480="",E480="",G480="",H480=""),D480=""),"",IF(J480&lt;&gt;"",J480,IF(D480="Day trade",MAX(0,N480)*0.01,IF(L480*0.00005&gt;1,L480*0.00005,0))))</f>
        <v/>
      </c>
      <c r="L480" s="11">
        <f>IF(OR(A480="",E480="",G480="",H480=""),"",E480*H480*IF(F480="",1,F480))</f>
        <v/>
      </c>
      <c r="M480" s="11">
        <f>IF(OR(A480="",E480="",G480="",H480=""),"",(H480-G480)*E480*IF(F480="",1,F480))</f>
        <v/>
      </c>
      <c r="N480" s="11">
        <f>IF(OR(A480="",E480="",G480="",H480=""),"",M480-N(I480))</f>
        <v/>
      </c>
      <c r="O480" s="12">
        <f>IF(A480="","",YEAR(A480)*100+MONTH(A480))</f>
        <v/>
      </c>
      <c r="P480" s="7" t="n"/>
    </row>
    <row r="481">
      <c r="A481" s="6" t="n"/>
      <c r="B481" s="7" t="n"/>
      <c r="C481" s="7" t="n"/>
      <c r="D481" s="7" t="n"/>
      <c r="E481" s="7" t="n"/>
      <c r="F481" s="8" t="n"/>
      <c r="G481" s="9" t="n"/>
      <c r="H481" s="9" t="n"/>
      <c r="I481" s="10" t="n"/>
      <c r="J481" s="10" t="n"/>
      <c r="K481" s="11">
        <f>IF(OR(OR(A481="",E481="",G481="",H481=""),D481=""),"",IF(J481&lt;&gt;"",J481,IF(D481="Day trade",MAX(0,N481)*0.01,IF(L481*0.00005&gt;1,L481*0.00005,0))))</f>
        <v/>
      </c>
      <c r="L481" s="11">
        <f>IF(OR(A481="",E481="",G481="",H481=""),"",E481*H481*IF(F481="",1,F481))</f>
        <v/>
      </c>
      <c r="M481" s="11">
        <f>IF(OR(A481="",E481="",G481="",H481=""),"",(H481-G481)*E481*IF(F481="",1,F481))</f>
        <v/>
      </c>
      <c r="N481" s="11">
        <f>IF(OR(A481="",E481="",G481="",H481=""),"",M481-N(I481))</f>
        <v/>
      </c>
      <c r="O481" s="12">
        <f>IF(A481="","",YEAR(A481)*100+MONTH(A481))</f>
        <v/>
      </c>
      <c r="P481" s="7" t="n"/>
    </row>
    <row r="482">
      <c r="A482" s="6" t="n"/>
      <c r="B482" s="7" t="n"/>
      <c r="C482" s="7" t="n"/>
      <c r="D482" s="7" t="n"/>
      <c r="E482" s="7" t="n"/>
      <c r="F482" s="8" t="n"/>
      <c r="G482" s="9" t="n"/>
      <c r="H482" s="9" t="n"/>
      <c r="I482" s="10" t="n"/>
      <c r="J482" s="10" t="n"/>
      <c r="K482" s="11">
        <f>IF(OR(OR(A482="",E482="",G482="",H482=""),D482=""),"",IF(J482&lt;&gt;"",J482,IF(D482="Day trade",MAX(0,N482)*0.01,IF(L482*0.00005&gt;1,L482*0.00005,0))))</f>
        <v/>
      </c>
      <c r="L482" s="11">
        <f>IF(OR(A482="",E482="",G482="",H482=""),"",E482*H482*IF(F482="",1,F482))</f>
        <v/>
      </c>
      <c r="M482" s="11">
        <f>IF(OR(A482="",E482="",G482="",H482=""),"",(H482-G482)*E482*IF(F482="",1,F482))</f>
        <v/>
      </c>
      <c r="N482" s="11">
        <f>IF(OR(A482="",E482="",G482="",H482=""),"",M482-N(I482))</f>
        <v/>
      </c>
      <c r="O482" s="12">
        <f>IF(A482="","",YEAR(A482)*100+MONTH(A482))</f>
        <v/>
      </c>
      <c r="P482" s="7" t="n"/>
    </row>
    <row r="483">
      <c r="A483" s="6" t="n"/>
      <c r="B483" s="7" t="n"/>
      <c r="C483" s="7" t="n"/>
      <c r="D483" s="7" t="n"/>
      <c r="E483" s="7" t="n"/>
      <c r="F483" s="8" t="n"/>
      <c r="G483" s="9" t="n"/>
      <c r="H483" s="9" t="n"/>
      <c r="I483" s="10" t="n"/>
      <c r="J483" s="10" t="n"/>
      <c r="K483" s="11">
        <f>IF(OR(OR(A483="",E483="",G483="",H483=""),D483=""),"",IF(J483&lt;&gt;"",J483,IF(D483="Day trade",MAX(0,N483)*0.01,IF(L483*0.00005&gt;1,L483*0.00005,0))))</f>
        <v/>
      </c>
      <c r="L483" s="11">
        <f>IF(OR(A483="",E483="",G483="",H483=""),"",E483*H483*IF(F483="",1,F483))</f>
        <v/>
      </c>
      <c r="M483" s="11">
        <f>IF(OR(A483="",E483="",G483="",H483=""),"",(H483-G483)*E483*IF(F483="",1,F483))</f>
        <v/>
      </c>
      <c r="N483" s="11">
        <f>IF(OR(A483="",E483="",G483="",H483=""),"",M483-N(I483))</f>
        <v/>
      </c>
      <c r="O483" s="12">
        <f>IF(A483="","",YEAR(A483)*100+MONTH(A483))</f>
        <v/>
      </c>
      <c r="P483" s="7" t="n"/>
    </row>
    <row r="484">
      <c r="A484" s="6" t="n"/>
      <c r="B484" s="7" t="n"/>
      <c r="C484" s="7" t="n"/>
      <c r="D484" s="7" t="n"/>
      <c r="E484" s="7" t="n"/>
      <c r="F484" s="8" t="n"/>
      <c r="G484" s="9" t="n"/>
      <c r="H484" s="9" t="n"/>
      <c r="I484" s="10" t="n"/>
      <c r="J484" s="10" t="n"/>
      <c r="K484" s="11">
        <f>IF(OR(OR(A484="",E484="",G484="",H484=""),D484=""),"",IF(J484&lt;&gt;"",J484,IF(D484="Day trade",MAX(0,N484)*0.01,IF(L484*0.00005&gt;1,L484*0.00005,0))))</f>
        <v/>
      </c>
      <c r="L484" s="11">
        <f>IF(OR(A484="",E484="",G484="",H484=""),"",E484*H484*IF(F484="",1,F484))</f>
        <v/>
      </c>
      <c r="M484" s="11">
        <f>IF(OR(A484="",E484="",G484="",H484=""),"",(H484-G484)*E484*IF(F484="",1,F484))</f>
        <v/>
      </c>
      <c r="N484" s="11">
        <f>IF(OR(A484="",E484="",G484="",H484=""),"",M484-N(I484))</f>
        <v/>
      </c>
      <c r="O484" s="12">
        <f>IF(A484="","",YEAR(A484)*100+MONTH(A484))</f>
        <v/>
      </c>
      <c r="P484" s="7" t="n"/>
    </row>
    <row r="485">
      <c r="A485" s="6" t="n"/>
      <c r="B485" s="7" t="n"/>
      <c r="C485" s="7" t="n"/>
      <c r="D485" s="7" t="n"/>
      <c r="E485" s="7" t="n"/>
      <c r="F485" s="8" t="n"/>
      <c r="G485" s="9" t="n"/>
      <c r="H485" s="9" t="n"/>
      <c r="I485" s="10" t="n"/>
      <c r="J485" s="10" t="n"/>
      <c r="K485" s="11">
        <f>IF(OR(OR(A485="",E485="",G485="",H485=""),D485=""),"",IF(J485&lt;&gt;"",J485,IF(D485="Day trade",MAX(0,N485)*0.01,IF(L485*0.00005&gt;1,L485*0.00005,0))))</f>
        <v/>
      </c>
      <c r="L485" s="11">
        <f>IF(OR(A485="",E485="",G485="",H485=""),"",E485*H485*IF(F485="",1,F485))</f>
        <v/>
      </c>
      <c r="M485" s="11">
        <f>IF(OR(A485="",E485="",G485="",H485=""),"",(H485-G485)*E485*IF(F485="",1,F485))</f>
        <v/>
      </c>
      <c r="N485" s="11">
        <f>IF(OR(A485="",E485="",G485="",H485=""),"",M485-N(I485))</f>
        <v/>
      </c>
      <c r="O485" s="12">
        <f>IF(A485="","",YEAR(A485)*100+MONTH(A485))</f>
        <v/>
      </c>
      <c r="P485" s="7" t="n"/>
    </row>
    <row r="486">
      <c r="A486" s="6" t="n"/>
      <c r="B486" s="7" t="n"/>
      <c r="C486" s="7" t="n"/>
      <c r="D486" s="7" t="n"/>
      <c r="E486" s="7" t="n"/>
      <c r="F486" s="8" t="n"/>
      <c r="G486" s="9" t="n"/>
      <c r="H486" s="9" t="n"/>
      <c r="I486" s="10" t="n"/>
      <c r="J486" s="10" t="n"/>
      <c r="K486" s="11">
        <f>IF(OR(OR(A486="",E486="",G486="",H486=""),D486=""),"",IF(J486&lt;&gt;"",J486,IF(D486="Day trade",MAX(0,N486)*0.01,IF(L486*0.00005&gt;1,L486*0.00005,0))))</f>
        <v/>
      </c>
      <c r="L486" s="11">
        <f>IF(OR(A486="",E486="",G486="",H486=""),"",E486*H486*IF(F486="",1,F486))</f>
        <v/>
      </c>
      <c r="M486" s="11">
        <f>IF(OR(A486="",E486="",G486="",H486=""),"",(H486-G486)*E486*IF(F486="",1,F486))</f>
        <v/>
      </c>
      <c r="N486" s="11">
        <f>IF(OR(A486="",E486="",G486="",H486=""),"",M486-N(I486))</f>
        <v/>
      </c>
      <c r="O486" s="12">
        <f>IF(A486="","",YEAR(A486)*100+MONTH(A486))</f>
        <v/>
      </c>
      <c r="P486" s="7" t="n"/>
    </row>
    <row r="487">
      <c r="A487" s="6" t="n"/>
      <c r="B487" s="7" t="n"/>
      <c r="C487" s="7" t="n"/>
      <c r="D487" s="7" t="n"/>
      <c r="E487" s="7" t="n"/>
      <c r="F487" s="8" t="n"/>
      <c r="G487" s="9" t="n"/>
      <c r="H487" s="9" t="n"/>
      <c r="I487" s="10" t="n"/>
      <c r="J487" s="10" t="n"/>
      <c r="K487" s="11">
        <f>IF(OR(OR(A487="",E487="",G487="",H487=""),D487=""),"",IF(J487&lt;&gt;"",J487,IF(D487="Day trade",MAX(0,N487)*0.01,IF(L487*0.00005&gt;1,L487*0.00005,0))))</f>
        <v/>
      </c>
      <c r="L487" s="11">
        <f>IF(OR(A487="",E487="",G487="",H487=""),"",E487*H487*IF(F487="",1,F487))</f>
        <v/>
      </c>
      <c r="M487" s="11">
        <f>IF(OR(A487="",E487="",G487="",H487=""),"",(H487-G487)*E487*IF(F487="",1,F487))</f>
        <v/>
      </c>
      <c r="N487" s="11">
        <f>IF(OR(A487="",E487="",G487="",H487=""),"",M487-N(I487))</f>
        <v/>
      </c>
      <c r="O487" s="12">
        <f>IF(A487="","",YEAR(A487)*100+MONTH(A487))</f>
        <v/>
      </c>
      <c r="P487" s="7" t="n"/>
    </row>
    <row r="488">
      <c r="A488" s="6" t="n"/>
      <c r="B488" s="7" t="n"/>
      <c r="C488" s="7" t="n"/>
      <c r="D488" s="7" t="n"/>
      <c r="E488" s="7" t="n"/>
      <c r="F488" s="8" t="n"/>
      <c r="G488" s="9" t="n"/>
      <c r="H488" s="9" t="n"/>
      <c r="I488" s="10" t="n"/>
      <c r="J488" s="10" t="n"/>
      <c r="K488" s="11">
        <f>IF(OR(OR(A488="",E488="",G488="",H488=""),D488=""),"",IF(J488&lt;&gt;"",J488,IF(D488="Day trade",MAX(0,N488)*0.01,IF(L488*0.00005&gt;1,L488*0.00005,0))))</f>
        <v/>
      </c>
      <c r="L488" s="11">
        <f>IF(OR(A488="",E488="",G488="",H488=""),"",E488*H488*IF(F488="",1,F488))</f>
        <v/>
      </c>
      <c r="M488" s="11">
        <f>IF(OR(A488="",E488="",G488="",H488=""),"",(H488-G488)*E488*IF(F488="",1,F488))</f>
        <v/>
      </c>
      <c r="N488" s="11">
        <f>IF(OR(A488="",E488="",G488="",H488=""),"",M488-N(I488))</f>
        <v/>
      </c>
      <c r="O488" s="12">
        <f>IF(A488="","",YEAR(A488)*100+MONTH(A488))</f>
        <v/>
      </c>
      <c r="P488" s="7" t="n"/>
    </row>
    <row r="489">
      <c r="A489" s="6" t="n"/>
      <c r="B489" s="7" t="n"/>
      <c r="C489" s="7" t="n"/>
      <c r="D489" s="7" t="n"/>
      <c r="E489" s="7" t="n"/>
      <c r="F489" s="8" t="n"/>
      <c r="G489" s="9" t="n"/>
      <c r="H489" s="9" t="n"/>
      <c r="I489" s="10" t="n"/>
      <c r="J489" s="10" t="n"/>
      <c r="K489" s="11">
        <f>IF(OR(OR(A489="",E489="",G489="",H489=""),D489=""),"",IF(J489&lt;&gt;"",J489,IF(D489="Day trade",MAX(0,N489)*0.01,IF(L489*0.00005&gt;1,L489*0.00005,0))))</f>
        <v/>
      </c>
      <c r="L489" s="11">
        <f>IF(OR(A489="",E489="",G489="",H489=""),"",E489*H489*IF(F489="",1,F489))</f>
        <v/>
      </c>
      <c r="M489" s="11">
        <f>IF(OR(A489="",E489="",G489="",H489=""),"",(H489-G489)*E489*IF(F489="",1,F489))</f>
        <v/>
      </c>
      <c r="N489" s="11">
        <f>IF(OR(A489="",E489="",G489="",H489=""),"",M489-N(I489))</f>
        <v/>
      </c>
      <c r="O489" s="12">
        <f>IF(A489="","",YEAR(A489)*100+MONTH(A489))</f>
        <v/>
      </c>
      <c r="P489" s="7" t="n"/>
    </row>
    <row r="490">
      <c r="A490" s="6" t="n"/>
      <c r="B490" s="7" t="n"/>
      <c r="C490" s="7" t="n"/>
      <c r="D490" s="7" t="n"/>
      <c r="E490" s="7" t="n"/>
      <c r="F490" s="8" t="n"/>
      <c r="G490" s="9" t="n"/>
      <c r="H490" s="9" t="n"/>
      <c r="I490" s="10" t="n"/>
      <c r="J490" s="10" t="n"/>
      <c r="K490" s="11">
        <f>IF(OR(OR(A490="",E490="",G490="",H490=""),D490=""),"",IF(J490&lt;&gt;"",J490,IF(D490="Day trade",MAX(0,N490)*0.01,IF(L490*0.00005&gt;1,L490*0.00005,0))))</f>
        <v/>
      </c>
      <c r="L490" s="11">
        <f>IF(OR(A490="",E490="",G490="",H490=""),"",E490*H490*IF(F490="",1,F490))</f>
        <v/>
      </c>
      <c r="M490" s="11">
        <f>IF(OR(A490="",E490="",G490="",H490=""),"",(H490-G490)*E490*IF(F490="",1,F490))</f>
        <v/>
      </c>
      <c r="N490" s="11">
        <f>IF(OR(A490="",E490="",G490="",H490=""),"",M490-N(I490))</f>
        <v/>
      </c>
      <c r="O490" s="12">
        <f>IF(A490="","",YEAR(A490)*100+MONTH(A490))</f>
        <v/>
      </c>
      <c r="P490" s="7" t="n"/>
    </row>
    <row r="491">
      <c r="A491" s="6" t="n"/>
      <c r="B491" s="7" t="n"/>
      <c r="C491" s="7" t="n"/>
      <c r="D491" s="7" t="n"/>
      <c r="E491" s="7" t="n"/>
      <c r="F491" s="8" t="n"/>
      <c r="G491" s="9" t="n"/>
      <c r="H491" s="9" t="n"/>
      <c r="I491" s="10" t="n"/>
      <c r="J491" s="10" t="n"/>
      <c r="K491" s="11">
        <f>IF(OR(OR(A491="",E491="",G491="",H491=""),D491=""),"",IF(J491&lt;&gt;"",J491,IF(D491="Day trade",MAX(0,N491)*0.01,IF(L491*0.00005&gt;1,L491*0.00005,0))))</f>
        <v/>
      </c>
      <c r="L491" s="11">
        <f>IF(OR(A491="",E491="",G491="",H491=""),"",E491*H491*IF(F491="",1,F491))</f>
        <v/>
      </c>
      <c r="M491" s="11">
        <f>IF(OR(A491="",E491="",G491="",H491=""),"",(H491-G491)*E491*IF(F491="",1,F491))</f>
        <v/>
      </c>
      <c r="N491" s="11">
        <f>IF(OR(A491="",E491="",G491="",H491=""),"",M491-N(I491))</f>
        <v/>
      </c>
      <c r="O491" s="12">
        <f>IF(A491="","",YEAR(A491)*100+MONTH(A491))</f>
        <v/>
      </c>
      <c r="P491" s="7" t="n"/>
    </row>
    <row r="492">
      <c r="A492" s="6" t="n"/>
      <c r="B492" s="7" t="n"/>
      <c r="C492" s="7" t="n"/>
      <c r="D492" s="7" t="n"/>
      <c r="E492" s="7" t="n"/>
      <c r="F492" s="8" t="n"/>
      <c r="G492" s="9" t="n"/>
      <c r="H492" s="9" t="n"/>
      <c r="I492" s="10" t="n"/>
      <c r="J492" s="10" t="n"/>
      <c r="K492" s="11">
        <f>IF(OR(OR(A492="",E492="",G492="",H492=""),D492=""),"",IF(J492&lt;&gt;"",J492,IF(D492="Day trade",MAX(0,N492)*0.01,IF(L492*0.00005&gt;1,L492*0.00005,0))))</f>
        <v/>
      </c>
      <c r="L492" s="11">
        <f>IF(OR(A492="",E492="",G492="",H492=""),"",E492*H492*IF(F492="",1,F492))</f>
        <v/>
      </c>
      <c r="M492" s="11">
        <f>IF(OR(A492="",E492="",G492="",H492=""),"",(H492-G492)*E492*IF(F492="",1,F492))</f>
        <v/>
      </c>
      <c r="N492" s="11">
        <f>IF(OR(A492="",E492="",G492="",H492=""),"",M492-N(I492))</f>
        <v/>
      </c>
      <c r="O492" s="12">
        <f>IF(A492="","",YEAR(A492)*100+MONTH(A492))</f>
        <v/>
      </c>
      <c r="P492" s="7" t="n"/>
    </row>
    <row r="493">
      <c r="A493" s="6" t="n"/>
      <c r="B493" s="7" t="n"/>
      <c r="C493" s="7" t="n"/>
      <c r="D493" s="7" t="n"/>
      <c r="E493" s="7" t="n"/>
      <c r="F493" s="8" t="n"/>
      <c r="G493" s="9" t="n"/>
      <c r="H493" s="9" t="n"/>
      <c r="I493" s="10" t="n"/>
      <c r="J493" s="10" t="n"/>
      <c r="K493" s="11">
        <f>IF(OR(OR(A493="",E493="",G493="",H493=""),D493=""),"",IF(J493&lt;&gt;"",J493,IF(D493="Day trade",MAX(0,N493)*0.01,IF(L493*0.00005&gt;1,L493*0.00005,0))))</f>
        <v/>
      </c>
      <c r="L493" s="11">
        <f>IF(OR(A493="",E493="",G493="",H493=""),"",E493*H493*IF(F493="",1,F493))</f>
        <v/>
      </c>
      <c r="M493" s="11">
        <f>IF(OR(A493="",E493="",G493="",H493=""),"",(H493-G493)*E493*IF(F493="",1,F493))</f>
        <v/>
      </c>
      <c r="N493" s="11">
        <f>IF(OR(A493="",E493="",G493="",H493=""),"",M493-N(I493))</f>
        <v/>
      </c>
      <c r="O493" s="12">
        <f>IF(A493="","",YEAR(A493)*100+MONTH(A493))</f>
        <v/>
      </c>
      <c r="P493" s="7" t="n"/>
    </row>
    <row r="494">
      <c r="A494" s="6" t="n"/>
      <c r="B494" s="7" t="n"/>
      <c r="C494" s="7" t="n"/>
      <c r="D494" s="7" t="n"/>
      <c r="E494" s="7" t="n"/>
      <c r="F494" s="8" t="n"/>
      <c r="G494" s="9" t="n"/>
      <c r="H494" s="9" t="n"/>
      <c r="I494" s="10" t="n"/>
      <c r="J494" s="10" t="n"/>
      <c r="K494" s="11">
        <f>IF(OR(OR(A494="",E494="",G494="",H494=""),D494=""),"",IF(J494&lt;&gt;"",J494,IF(D494="Day trade",MAX(0,N494)*0.01,IF(L494*0.00005&gt;1,L494*0.00005,0))))</f>
        <v/>
      </c>
      <c r="L494" s="11">
        <f>IF(OR(A494="",E494="",G494="",H494=""),"",E494*H494*IF(F494="",1,F494))</f>
        <v/>
      </c>
      <c r="M494" s="11">
        <f>IF(OR(A494="",E494="",G494="",H494=""),"",(H494-G494)*E494*IF(F494="",1,F494))</f>
        <v/>
      </c>
      <c r="N494" s="11">
        <f>IF(OR(A494="",E494="",G494="",H494=""),"",M494-N(I494))</f>
        <v/>
      </c>
      <c r="O494" s="12">
        <f>IF(A494="","",YEAR(A494)*100+MONTH(A494))</f>
        <v/>
      </c>
      <c r="P494" s="7" t="n"/>
    </row>
    <row r="495">
      <c r="A495" s="6" t="n"/>
      <c r="B495" s="7" t="n"/>
      <c r="C495" s="7" t="n"/>
      <c r="D495" s="7" t="n"/>
      <c r="E495" s="7" t="n"/>
      <c r="F495" s="8" t="n"/>
      <c r="G495" s="9" t="n"/>
      <c r="H495" s="9" t="n"/>
      <c r="I495" s="10" t="n"/>
      <c r="J495" s="10" t="n"/>
      <c r="K495" s="11">
        <f>IF(OR(OR(A495="",E495="",G495="",H495=""),D495=""),"",IF(J495&lt;&gt;"",J495,IF(D495="Day trade",MAX(0,N495)*0.01,IF(L495*0.00005&gt;1,L495*0.00005,0))))</f>
        <v/>
      </c>
      <c r="L495" s="11">
        <f>IF(OR(A495="",E495="",G495="",H495=""),"",E495*H495*IF(F495="",1,F495))</f>
        <v/>
      </c>
      <c r="M495" s="11">
        <f>IF(OR(A495="",E495="",G495="",H495=""),"",(H495-G495)*E495*IF(F495="",1,F495))</f>
        <v/>
      </c>
      <c r="N495" s="11">
        <f>IF(OR(A495="",E495="",G495="",H495=""),"",M495-N(I495))</f>
        <v/>
      </c>
      <c r="O495" s="12">
        <f>IF(A495="","",YEAR(A495)*100+MONTH(A495))</f>
        <v/>
      </c>
      <c r="P495" s="7" t="n"/>
    </row>
    <row r="496">
      <c r="A496" s="6" t="n"/>
      <c r="B496" s="7" t="n"/>
      <c r="C496" s="7" t="n"/>
      <c r="D496" s="7" t="n"/>
      <c r="E496" s="7" t="n"/>
      <c r="F496" s="8" t="n"/>
      <c r="G496" s="9" t="n"/>
      <c r="H496" s="9" t="n"/>
      <c r="I496" s="10" t="n"/>
      <c r="J496" s="10" t="n"/>
      <c r="K496" s="11">
        <f>IF(OR(OR(A496="",E496="",G496="",H496=""),D496=""),"",IF(J496&lt;&gt;"",J496,IF(D496="Day trade",MAX(0,N496)*0.01,IF(L496*0.00005&gt;1,L496*0.00005,0))))</f>
        <v/>
      </c>
      <c r="L496" s="11">
        <f>IF(OR(A496="",E496="",G496="",H496=""),"",E496*H496*IF(F496="",1,F496))</f>
        <v/>
      </c>
      <c r="M496" s="11">
        <f>IF(OR(A496="",E496="",G496="",H496=""),"",(H496-G496)*E496*IF(F496="",1,F496))</f>
        <v/>
      </c>
      <c r="N496" s="11">
        <f>IF(OR(A496="",E496="",G496="",H496=""),"",M496-N(I496))</f>
        <v/>
      </c>
      <c r="O496" s="12">
        <f>IF(A496="","",YEAR(A496)*100+MONTH(A496))</f>
        <v/>
      </c>
      <c r="P496" s="7" t="n"/>
    </row>
    <row r="497">
      <c r="A497" s="6" t="n"/>
      <c r="B497" s="7" t="n"/>
      <c r="C497" s="7" t="n"/>
      <c r="D497" s="7" t="n"/>
      <c r="E497" s="7" t="n"/>
      <c r="F497" s="8" t="n"/>
      <c r="G497" s="9" t="n"/>
      <c r="H497" s="9" t="n"/>
      <c r="I497" s="10" t="n"/>
      <c r="J497" s="10" t="n"/>
      <c r="K497" s="11">
        <f>IF(OR(OR(A497="",E497="",G497="",H497=""),D497=""),"",IF(J497&lt;&gt;"",J497,IF(D497="Day trade",MAX(0,N497)*0.01,IF(L497*0.00005&gt;1,L497*0.00005,0))))</f>
        <v/>
      </c>
      <c r="L497" s="11">
        <f>IF(OR(A497="",E497="",G497="",H497=""),"",E497*H497*IF(F497="",1,F497))</f>
        <v/>
      </c>
      <c r="M497" s="11">
        <f>IF(OR(A497="",E497="",G497="",H497=""),"",(H497-G497)*E497*IF(F497="",1,F497))</f>
        <v/>
      </c>
      <c r="N497" s="11">
        <f>IF(OR(A497="",E497="",G497="",H497=""),"",M497-N(I497))</f>
        <v/>
      </c>
      <c r="O497" s="12">
        <f>IF(A497="","",YEAR(A497)*100+MONTH(A497))</f>
        <v/>
      </c>
      <c r="P497" s="7" t="n"/>
    </row>
    <row r="498">
      <c r="A498" s="6" t="n"/>
      <c r="B498" s="7" t="n"/>
      <c r="C498" s="7" t="n"/>
      <c r="D498" s="7" t="n"/>
      <c r="E498" s="7" t="n"/>
      <c r="F498" s="8" t="n"/>
      <c r="G498" s="9" t="n"/>
      <c r="H498" s="9" t="n"/>
      <c r="I498" s="10" t="n"/>
      <c r="J498" s="10" t="n"/>
      <c r="K498" s="11">
        <f>IF(OR(OR(A498="",E498="",G498="",H498=""),D498=""),"",IF(J498&lt;&gt;"",J498,IF(D498="Day trade",MAX(0,N498)*0.01,IF(L498*0.00005&gt;1,L498*0.00005,0))))</f>
        <v/>
      </c>
      <c r="L498" s="11">
        <f>IF(OR(A498="",E498="",G498="",H498=""),"",E498*H498*IF(F498="",1,F498))</f>
        <v/>
      </c>
      <c r="M498" s="11">
        <f>IF(OR(A498="",E498="",G498="",H498=""),"",(H498-G498)*E498*IF(F498="",1,F498))</f>
        <v/>
      </c>
      <c r="N498" s="11">
        <f>IF(OR(A498="",E498="",G498="",H498=""),"",M498-N(I498))</f>
        <v/>
      </c>
      <c r="O498" s="12">
        <f>IF(A498="","",YEAR(A498)*100+MONTH(A498))</f>
        <v/>
      </c>
      <c r="P498" s="7" t="n"/>
    </row>
    <row r="499">
      <c r="A499" s="6" t="n"/>
      <c r="B499" s="7" t="n"/>
      <c r="C499" s="7" t="n"/>
      <c r="D499" s="7" t="n"/>
      <c r="E499" s="7" t="n"/>
      <c r="F499" s="8" t="n"/>
      <c r="G499" s="9" t="n"/>
      <c r="H499" s="9" t="n"/>
      <c r="I499" s="10" t="n"/>
      <c r="J499" s="10" t="n"/>
      <c r="K499" s="11">
        <f>IF(OR(OR(A499="",E499="",G499="",H499=""),D499=""),"",IF(J499&lt;&gt;"",J499,IF(D499="Day trade",MAX(0,N499)*0.01,IF(L499*0.00005&gt;1,L499*0.00005,0))))</f>
        <v/>
      </c>
      <c r="L499" s="11">
        <f>IF(OR(A499="",E499="",G499="",H499=""),"",E499*H499*IF(F499="",1,F499))</f>
        <v/>
      </c>
      <c r="M499" s="11">
        <f>IF(OR(A499="",E499="",G499="",H499=""),"",(H499-G499)*E499*IF(F499="",1,F499))</f>
        <v/>
      </c>
      <c r="N499" s="11">
        <f>IF(OR(A499="",E499="",G499="",H499=""),"",M499-N(I499))</f>
        <v/>
      </c>
      <c r="O499" s="12">
        <f>IF(A499="","",YEAR(A499)*100+MONTH(A499))</f>
        <v/>
      </c>
      <c r="P499" s="7" t="n"/>
    </row>
    <row r="500">
      <c r="A500" s="6" t="n"/>
      <c r="B500" s="7" t="n"/>
      <c r="C500" s="7" t="n"/>
      <c r="D500" s="7" t="n"/>
      <c r="E500" s="7" t="n"/>
      <c r="F500" s="8" t="n"/>
      <c r="G500" s="9" t="n"/>
      <c r="H500" s="9" t="n"/>
      <c r="I500" s="10" t="n"/>
      <c r="J500" s="10" t="n"/>
      <c r="K500" s="11">
        <f>IF(OR(OR(A500="",E500="",G500="",H500=""),D500=""),"",IF(J500&lt;&gt;"",J500,IF(D500="Day trade",MAX(0,N500)*0.01,IF(L500*0.00005&gt;1,L500*0.00005,0))))</f>
        <v/>
      </c>
      <c r="L500" s="11">
        <f>IF(OR(A500="",E500="",G500="",H500=""),"",E500*H500*IF(F500="",1,F500))</f>
        <v/>
      </c>
      <c r="M500" s="11">
        <f>IF(OR(A500="",E500="",G500="",H500=""),"",(H500-G500)*E500*IF(F500="",1,F500))</f>
        <v/>
      </c>
      <c r="N500" s="11">
        <f>IF(OR(A500="",E500="",G500="",H500=""),"",M500-N(I500))</f>
        <v/>
      </c>
      <c r="O500" s="12">
        <f>IF(A500="","",YEAR(A500)*100+MONTH(A500))</f>
        <v/>
      </c>
      <c r="P500" s="7" t="n"/>
    </row>
    <row r="501">
      <c r="A501" s="6" t="n"/>
      <c r="B501" s="7" t="n"/>
      <c r="C501" s="7" t="n"/>
      <c r="D501" s="7" t="n"/>
      <c r="E501" s="7" t="n"/>
      <c r="F501" s="8" t="n"/>
      <c r="G501" s="9" t="n"/>
      <c r="H501" s="9" t="n"/>
      <c r="I501" s="10" t="n"/>
      <c r="J501" s="10" t="n"/>
      <c r="K501" s="11">
        <f>IF(OR(OR(A501="",E501="",G501="",H501=""),D501=""),"",IF(J501&lt;&gt;"",J501,IF(D501="Day trade",MAX(0,N501)*0.01,IF(L501*0.00005&gt;1,L501*0.00005,0))))</f>
        <v/>
      </c>
      <c r="L501" s="11">
        <f>IF(OR(A501="",E501="",G501="",H501=""),"",E501*H501*IF(F501="",1,F501))</f>
        <v/>
      </c>
      <c r="M501" s="11">
        <f>IF(OR(A501="",E501="",G501="",H501=""),"",(H501-G501)*E501*IF(F501="",1,F501))</f>
        <v/>
      </c>
      <c r="N501" s="11">
        <f>IF(OR(A501="",E501="",G501="",H501=""),"",M501-N(I501))</f>
        <v/>
      </c>
      <c r="O501" s="12">
        <f>IF(A501="","",YEAR(A501)*100+MONTH(A501))</f>
        <v/>
      </c>
      <c r="P501" s="7" t="n"/>
    </row>
    <row r="502">
      <c r="A502" s="6" t="n"/>
      <c r="B502" s="7" t="n"/>
      <c r="C502" s="7" t="n"/>
      <c r="D502" s="7" t="n"/>
      <c r="E502" s="7" t="n"/>
      <c r="F502" s="8" t="n"/>
      <c r="G502" s="9" t="n"/>
      <c r="H502" s="9" t="n"/>
      <c r="I502" s="10" t="n"/>
      <c r="J502" s="10" t="n"/>
      <c r="K502" s="11">
        <f>IF(OR(OR(A502="",E502="",G502="",H502=""),D502=""),"",IF(J502&lt;&gt;"",J502,IF(D502="Day trade",MAX(0,N502)*0.01,IF(L502*0.00005&gt;1,L502*0.00005,0))))</f>
        <v/>
      </c>
      <c r="L502" s="11">
        <f>IF(OR(A502="",E502="",G502="",H502=""),"",E502*H502*IF(F502="",1,F502))</f>
        <v/>
      </c>
      <c r="M502" s="11">
        <f>IF(OR(A502="",E502="",G502="",H502=""),"",(H502-G502)*E502*IF(F502="",1,F502))</f>
        <v/>
      </c>
      <c r="N502" s="11">
        <f>IF(OR(A502="",E502="",G502="",H502=""),"",M502-N(I502))</f>
        <v/>
      </c>
      <c r="O502" s="12">
        <f>IF(A502="","",YEAR(A502)*100+MONTH(A502))</f>
        <v/>
      </c>
      <c r="P502" s="7" t="n"/>
    </row>
    <row r="503">
      <c r="A503" s="6" t="n"/>
      <c r="B503" s="7" t="n"/>
      <c r="C503" s="7" t="n"/>
      <c r="D503" s="7" t="n"/>
      <c r="E503" s="7" t="n"/>
      <c r="F503" s="8" t="n"/>
      <c r="G503" s="9" t="n"/>
      <c r="H503" s="9" t="n"/>
      <c r="I503" s="10" t="n"/>
      <c r="J503" s="10" t="n"/>
      <c r="K503" s="11">
        <f>IF(OR(OR(A503="",E503="",G503="",H503=""),D503=""),"",IF(J503&lt;&gt;"",J503,IF(D503="Day trade",MAX(0,N503)*0.01,IF(L503*0.00005&gt;1,L503*0.00005,0))))</f>
        <v/>
      </c>
      <c r="L503" s="11">
        <f>IF(OR(A503="",E503="",G503="",H503=""),"",E503*H503*IF(F503="",1,F503))</f>
        <v/>
      </c>
      <c r="M503" s="11">
        <f>IF(OR(A503="",E503="",G503="",H503=""),"",(H503-G503)*E503*IF(F503="",1,F503))</f>
        <v/>
      </c>
      <c r="N503" s="11">
        <f>IF(OR(A503="",E503="",G503="",H503=""),"",M503-N(I503))</f>
        <v/>
      </c>
      <c r="O503" s="12">
        <f>IF(A503="","",YEAR(A503)*100+MONTH(A503))</f>
        <v/>
      </c>
      <c r="P503" s="7" t="n"/>
    </row>
    <row r="504">
      <c r="A504" s="6" t="n"/>
      <c r="B504" s="7" t="n"/>
      <c r="C504" s="7" t="n"/>
      <c r="D504" s="7" t="n"/>
      <c r="E504" s="7" t="n"/>
      <c r="F504" s="8" t="n"/>
      <c r="G504" s="9" t="n"/>
      <c r="H504" s="9" t="n"/>
      <c r="I504" s="10" t="n"/>
      <c r="J504" s="10" t="n"/>
      <c r="K504" s="11">
        <f>IF(OR(OR(A504="",E504="",G504="",H504=""),D504=""),"",IF(J504&lt;&gt;"",J504,IF(D504="Day trade",MAX(0,N504)*0.01,IF(L504*0.00005&gt;1,L504*0.00005,0))))</f>
        <v/>
      </c>
      <c r="L504" s="11">
        <f>IF(OR(A504="",E504="",G504="",H504=""),"",E504*H504*IF(F504="",1,F504))</f>
        <v/>
      </c>
      <c r="M504" s="11">
        <f>IF(OR(A504="",E504="",G504="",H504=""),"",(H504-G504)*E504*IF(F504="",1,F504))</f>
        <v/>
      </c>
      <c r="N504" s="11">
        <f>IF(OR(A504="",E504="",G504="",H504=""),"",M504-N(I504))</f>
        <v/>
      </c>
      <c r="O504" s="12">
        <f>IF(A504="","",YEAR(A504)*100+MONTH(A504))</f>
        <v/>
      </c>
      <c r="P504" s="7" t="n"/>
    </row>
    <row r="505">
      <c r="A505" s="6" t="n"/>
      <c r="B505" s="7" t="n"/>
      <c r="C505" s="7" t="n"/>
      <c r="D505" s="7" t="n"/>
      <c r="E505" s="7" t="n"/>
      <c r="F505" s="8" t="n"/>
      <c r="G505" s="9" t="n"/>
      <c r="H505" s="9" t="n"/>
      <c r="I505" s="10" t="n"/>
      <c r="J505" s="10" t="n"/>
      <c r="K505" s="11">
        <f>IF(OR(OR(A505="",E505="",G505="",H505=""),D505=""),"",IF(J505&lt;&gt;"",J505,IF(D505="Day trade",MAX(0,N505)*0.01,IF(L505*0.00005&gt;1,L505*0.00005,0))))</f>
        <v/>
      </c>
      <c r="L505" s="11">
        <f>IF(OR(A505="",E505="",G505="",H505=""),"",E505*H505*IF(F505="",1,F505))</f>
        <v/>
      </c>
      <c r="M505" s="11">
        <f>IF(OR(A505="",E505="",G505="",H505=""),"",(H505-G505)*E505*IF(F505="",1,F505))</f>
        <v/>
      </c>
      <c r="N505" s="11">
        <f>IF(OR(A505="",E505="",G505="",H505=""),"",M505-N(I505))</f>
        <v/>
      </c>
      <c r="O505" s="12">
        <f>IF(A505="","",YEAR(A505)*100+MONTH(A505))</f>
        <v/>
      </c>
      <c r="P505" s="7" t="n"/>
    </row>
    <row r="506">
      <c r="A506" s="6" t="n"/>
      <c r="B506" s="7" t="n"/>
      <c r="C506" s="7" t="n"/>
      <c r="D506" s="7" t="n"/>
      <c r="E506" s="7" t="n"/>
      <c r="F506" s="8" t="n"/>
      <c r="G506" s="9" t="n"/>
      <c r="H506" s="9" t="n"/>
      <c r="I506" s="10" t="n"/>
      <c r="J506" s="10" t="n"/>
      <c r="K506" s="11">
        <f>IF(OR(OR(A506="",E506="",G506="",H506=""),D506=""),"",IF(J506&lt;&gt;"",J506,IF(D506="Day trade",MAX(0,N506)*0.01,IF(L506*0.00005&gt;1,L506*0.00005,0))))</f>
        <v/>
      </c>
      <c r="L506" s="11">
        <f>IF(OR(A506="",E506="",G506="",H506=""),"",E506*H506*IF(F506="",1,F506))</f>
        <v/>
      </c>
      <c r="M506" s="11">
        <f>IF(OR(A506="",E506="",G506="",H506=""),"",(H506-G506)*E506*IF(F506="",1,F506))</f>
        <v/>
      </c>
      <c r="N506" s="11">
        <f>IF(OR(A506="",E506="",G506="",H506=""),"",M506-N(I506))</f>
        <v/>
      </c>
      <c r="O506" s="12">
        <f>IF(A506="","",YEAR(A506)*100+MONTH(A506))</f>
        <v/>
      </c>
      <c r="P506" s="7" t="n"/>
    </row>
    <row r="507">
      <c r="A507" s="6" t="n"/>
      <c r="B507" s="7" t="n"/>
      <c r="C507" s="7" t="n"/>
      <c r="D507" s="7" t="n"/>
      <c r="E507" s="7" t="n"/>
      <c r="F507" s="8" t="n"/>
      <c r="G507" s="9" t="n"/>
      <c r="H507" s="9" t="n"/>
      <c r="I507" s="10" t="n"/>
      <c r="J507" s="10" t="n"/>
      <c r="K507" s="11">
        <f>IF(OR(OR(A507="",E507="",G507="",H507=""),D507=""),"",IF(J507&lt;&gt;"",J507,IF(D507="Day trade",MAX(0,N507)*0.01,IF(L507*0.00005&gt;1,L507*0.00005,0))))</f>
        <v/>
      </c>
      <c r="L507" s="11">
        <f>IF(OR(A507="",E507="",G507="",H507=""),"",E507*H507*IF(F507="",1,F507))</f>
        <v/>
      </c>
      <c r="M507" s="11">
        <f>IF(OR(A507="",E507="",G507="",H507=""),"",(H507-G507)*E507*IF(F507="",1,F507))</f>
        <v/>
      </c>
      <c r="N507" s="11">
        <f>IF(OR(A507="",E507="",G507="",H507=""),"",M507-N(I507))</f>
        <v/>
      </c>
      <c r="O507" s="12">
        <f>IF(A507="","",YEAR(A507)*100+MONTH(A507))</f>
        <v/>
      </c>
      <c r="P507" s="7" t="n"/>
    </row>
    <row r="508">
      <c r="A508" s="6" t="n"/>
      <c r="B508" s="7" t="n"/>
      <c r="C508" s="7" t="n"/>
      <c r="D508" s="7" t="n"/>
      <c r="E508" s="7" t="n"/>
      <c r="F508" s="8" t="n"/>
      <c r="G508" s="9" t="n"/>
      <c r="H508" s="9" t="n"/>
      <c r="I508" s="10" t="n"/>
      <c r="J508" s="10" t="n"/>
      <c r="K508" s="11">
        <f>IF(OR(OR(A508="",E508="",G508="",H508=""),D508=""),"",IF(J508&lt;&gt;"",J508,IF(D508="Day trade",MAX(0,N508)*0.01,IF(L508*0.00005&gt;1,L508*0.00005,0))))</f>
        <v/>
      </c>
      <c r="L508" s="11">
        <f>IF(OR(A508="",E508="",G508="",H508=""),"",E508*H508*IF(F508="",1,F508))</f>
        <v/>
      </c>
      <c r="M508" s="11">
        <f>IF(OR(A508="",E508="",G508="",H508=""),"",(H508-G508)*E508*IF(F508="",1,F508))</f>
        <v/>
      </c>
      <c r="N508" s="11">
        <f>IF(OR(A508="",E508="",G508="",H508=""),"",M508-N(I508))</f>
        <v/>
      </c>
      <c r="O508" s="12">
        <f>IF(A508="","",YEAR(A508)*100+MONTH(A508))</f>
        <v/>
      </c>
      <c r="P508" s="7" t="n"/>
    </row>
    <row r="509">
      <c r="A509" s="6" t="n"/>
      <c r="B509" s="7" t="n"/>
      <c r="C509" s="7" t="n"/>
      <c r="D509" s="7" t="n"/>
      <c r="E509" s="7" t="n"/>
      <c r="F509" s="8" t="n"/>
      <c r="G509" s="9" t="n"/>
      <c r="H509" s="9" t="n"/>
      <c r="I509" s="10" t="n"/>
      <c r="J509" s="10" t="n"/>
      <c r="K509" s="11">
        <f>IF(OR(OR(A509="",E509="",G509="",H509=""),D509=""),"",IF(J509&lt;&gt;"",J509,IF(D509="Day trade",MAX(0,N509)*0.01,IF(L509*0.00005&gt;1,L509*0.00005,0))))</f>
        <v/>
      </c>
      <c r="L509" s="11">
        <f>IF(OR(A509="",E509="",G509="",H509=""),"",E509*H509*IF(F509="",1,F509))</f>
        <v/>
      </c>
      <c r="M509" s="11">
        <f>IF(OR(A509="",E509="",G509="",H509=""),"",(H509-G509)*E509*IF(F509="",1,F509))</f>
        <v/>
      </c>
      <c r="N509" s="11">
        <f>IF(OR(A509="",E509="",G509="",H509=""),"",M509-N(I509))</f>
        <v/>
      </c>
      <c r="O509" s="12">
        <f>IF(A509="","",YEAR(A509)*100+MONTH(A509))</f>
        <v/>
      </c>
      <c r="P509" s="7" t="n"/>
    </row>
    <row r="510">
      <c r="A510" s="6" t="n"/>
      <c r="B510" s="7" t="n"/>
      <c r="C510" s="7" t="n"/>
      <c r="D510" s="7" t="n"/>
      <c r="E510" s="7" t="n"/>
      <c r="F510" s="8" t="n"/>
      <c r="G510" s="9" t="n"/>
      <c r="H510" s="9" t="n"/>
      <c r="I510" s="10" t="n"/>
      <c r="J510" s="10" t="n"/>
      <c r="K510" s="11">
        <f>IF(OR(OR(A510="",E510="",G510="",H510=""),D510=""),"",IF(J510&lt;&gt;"",J510,IF(D510="Day trade",MAX(0,N510)*0.01,IF(L510*0.00005&gt;1,L510*0.00005,0))))</f>
        <v/>
      </c>
      <c r="L510" s="11">
        <f>IF(OR(A510="",E510="",G510="",H510=""),"",E510*H510*IF(F510="",1,F510))</f>
        <v/>
      </c>
      <c r="M510" s="11">
        <f>IF(OR(A510="",E510="",G510="",H510=""),"",(H510-G510)*E510*IF(F510="",1,F510))</f>
        <v/>
      </c>
      <c r="N510" s="11">
        <f>IF(OR(A510="",E510="",G510="",H510=""),"",M510-N(I510))</f>
        <v/>
      </c>
      <c r="O510" s="12">
        <f>IF(A510="","",YEAR(A510)*100+MONTH(A510))</f>
        <v/>
      </c>
      <c r="P510" s="7" t="n"/>
    </row>
    <row r="511">
      <c r="A511" s="6" t="n"/>
      <c r="B511" s="7" t="n"/>
      <c r="C511" s="7" t="n"/>
      <c r="D511" s="7" t="n"/>
      <c r="E511" s="7" t="n"/>
      <c r="F511" s="8" t="n"/>
      <c r="G511" s="9" t="n"/>
      <c r="H511" s="9" t="n"/>
      <c r="I511" s="10" t="n"/>
      <c r="J511" s="10" t="n"/>
      <c r="K511" s="11">
        <f>IF(OR(OR(A511="",E511="",G511="",H511=""),D511=""),"",IF(J511&lt;&gt;"",J511,IF(D511="Day trade",MAX(0,N511)*0.01,IF(L511*0.00005&gt;1,L511*0.00005,0))))</f>
        <v/>
      </c>
      <c r="L511" s="11">
        <f>IF(OR(A511="",E511="",G511="",H511=""),"",E511*H511*IF(F511="",1,F511))</f>
        <v/>
      </c>
      <c r="M511" s="11">
        <f>IF(OR(A511="",E511="",G511="",H511=""),"",(H511-G511)*E511*IF(F511="",1,F511))</f>
        <v/>
      </c>
      <c r="N511" s="11">
        <f>IF(OR(A511="",E511="",G511="",H511=""),"",M511-N(I511))</f>
        <v/>
      </c>
      <c r="O511" s="12">
        <f>IF(A511="","",YEAR(A511)*100+MONTH(A511))</f>
        <v/>
      </c>
      <c r="P511" s="7" t="n"/>
    </row>
    <row r="512">
      <c r="A512" s="6" t="n"/>
      <c r="B512" s="7" t="n"/>
      <c r="C512" s="7" t="n"/>
      <c r="D512" s="7" t="n"/>
      <c r="E512" s="7" t="n"/>
      <c r="F512" s="8" t="n"/>
      <c r="G512" s="9" t="n"/>
      <c r="H512" s="9" t="n"/>
      <c r="I512" s="10" t="n"/>
      <c r="J512" s="10" t="n"/>
      <c r="K512" s="11">
        <f>IF(OR(OR(A512="",E512="",G512="",H512=""),D512=""),"",IF(J512&lt;&gt;"",J512,IF(D512="Day trade",MAX(0,N512)*0.01,IF(L512*0.00005&gt;1,L512*0.00005,0))))</f>
        <v/>
      </c>
      <c r="L512" s="11">
        <f>IF(OR(A512="",E512="",G512="",H512=""),"",E512*H512*IF(F512="",1,F512))</f>
        <v/>
      </c>
      <c r="M512" s="11">
        <f>IF(OR(A512="",E512="",G512="",H512=""),"",(H512-G512)*E512*IF(F512="",1,F512))</f>
        <v/>
      </c>
      <c r="N512" s="11">
        <f>IF(OR(A512="",E512="",G512="",H512=""),"",M512-N(I512))</f>
        <v/>
      </c>
      <c r="O512" s="12">
        <f>IF(A512="","",YEAR(A512)*100+MONTH(A512))</f>
        <v/>
      </c>
      <c r="P512" s="7" t="n"/>
    </row>
    <row r="513">
      <c r="A513" s="6" t="n"/>
      <c r="B513" s="7" t="n"/>
      <c r="C513" s="7" t="n"/>
      <c r="D513" s="7" t="n"/>
      <c r="E513" s="7" t="n"/>
      <c r="F513" s="8" t="n"/>
      <c r="G513" s="9" t="n"/>
      <c r="H513" s="9" t="n"/>
      <c r="I513" s="10" t="n"/>
      <c r="J513" s="10" t="n"/>
      <c r="K513" s="11">
        <f>IF(OR(OR(A513="",E513="",G513="",H513=""),D513=""),"",IF(J513&lt;&gt;"",J513,IF(D513="Day trade",MAX(0,N513)*0.01,IF(L513*0.00005&gt;1,L513*0.00005,0))))</f>
        <v/>
      </c>
      <c r="L513" s="11">
        <f>IF(OR(A513="",E513="",G513="",H513=""),"",E513*H513*IF(F513="",1,F513))</f>
        <v/>
      </c>
      <c r="M513" s="11">
        <f>IF(OR(A513="",E513="",G513="",H513=""),"",(H513-G513)*E513*IF(F513="",1,F513))</f>
        <v/>
      </c>
      <c r="N513" s="11">
        <f>IF(OR(A513="",E513="",G513="",H513=""),"",M513-N(I513))</f>
        <v/>
      </c>
      <c r="O513" s="12">
        <f>IF(A513="","",YEAR(A513)*100+MONTH(A513))</f>
        <v/>
      </c>
      <c r="P513" s="7" t="n"/>
    </row>
    <row r="514">
      <c r="A514" s="6" t="n"/>
      <c r="B514" s="7" t="n"/>
      <c r="C514" s="7" t="n"/>
      <c r="D514" s="7" t="n"/>
      <c r="E514" s="7" t="n"/>
      <c r="F514" s="8" t="n"/>
      <c r="G514" s="9" t="n"/>
      <c r="H514" s="9" t="n"/>
      <c r="I514" s="10" t="n"/>
      <c r="J514" s="10" t="n"/>
      <c r="K514" s="11">
        <f>IF(OR(OR(A514="",E514="",G514="",H514=""),D514=""),"",IF(J514&lt;&gt;"",J514,IF(D514="Day trade",MAX(0,N514)*0.01,IF(L514*0.00005&gt;1,L514*0.00005,0))))</f>
        <v/>
      </c>
      <c r="L514" s="11">
        <f>IF(OR(A514="",E514="",G514="",H514=""),"",E514*H514*IF(F514="",1,F514))</f>
        <v/>
      </c>
      <c r="M514" s="11">
        <f>IF(OR(A514="",E514="",G514="",H514=""),"",(H514-G514)*E514*IF(F514="",1,F514))</f>
        <v/>
      </c>
      <c r="N514" s="11">
        <f>IF(OR(A514="",E514="",G514="",H514=""),"",M514-N(I514))</f>
        <v/>
      </c>
      <c r="O514" s="12">
        <f>IF(A514="","",YEAR(A514)*100+MONTH(A514))</f>
        <v/>
      </c>
      <c r="P514" s="7" t="n"/>
    </row>
    <row r="515">
      <c r="A515" s="6" t="n"/>
      <c r="B515" s="7" t="n"/>
      <c r="C515" s="7" t="n"/>
      <c r="D515" s="7" t="n"/>
      <c r="E515" s="7" t="n"/>
      <c r="F515" s="8" t="n"/>
      <c r="G515" s="9" t="n"/>
      <c r="H515" s="9" t="n"/>
      <c r="I515" s="10" t="n"/>
      <c r="J515" s="10" t="n"/>
      <c r="K515" s="11">
        <f>IF(OR(OR(A515="",E515="",G515="",H515=""),D515=""),"",IF(J515&lt;&gt;"",J515,IF(D515="Day trade",MAX(0,N515)*0.01,IF(L515*0.00005&gt;1,L515*0.00005,0))))</f>
        <v/>
      </c>
      <c r="L515" s="11">
        <f>IF(OR(A515="",E515="",G515="",H515=""),"",E515*H515*IF(F515="",1,F515))</f>
        <v/>
      </c>
      <c r="M515" s="11">
        <f>IF(OR(A515="",E515="",G515="",H515=""),"",(H515-G515)*E515*IF(F515="",1,F515))</f>
        <v/>
      </c>
      <c r="N515" s="11">
        <f>IF(OR(A515="",E515="",G515="",H515=""),"",M515-N(I515))</f>
        <v/>
      </c>
      <c r="O515" s="12">
        <f>IF(A515="","",YEAR(A515)*100+MONTH(A515))</f>
        <v/>
      </c>
      <c r="P515" s="7" t="n"/>
    </row>
    <row r="516">
      <c r="A516" s="6" t="n"/>
      <c r="B516" s="7" t="n"/>
      <c r="C516" s="7" t="n"/>
      <c r="D516" s="7" t="n"/>
      <c r="E516" s="7" t="n"/>
      <c r="F516" s="8" t="n"/>
      <c r="G516" s="9" t="n"/>
      <c r="H516" s="9" t="n"/>
      <c r="I516" s="10" t="n"/>
      <c r="J516" s="10" t="n"/>
      <c r="K516" s="11">
        <f>IF(OR(OR(A516="",E516="",G516="",H516=""),D516=""),"",IF(J516&lt;&gt;"",J516,IF(D516="Day trade",MAX(0,N516)*0.01,IF(L516*0.00005&gt;1,L516*0.00005,0))))</f>
        <v/>
      </c>
      <c r="L516" s="11">
        <f>IF(OR(A516="",E516="",G516="",H516=""),"",E516*H516*IF(F516="",1,F516))</f>
        <v/>
      </c>
      <c r="M516" s="11">
        <f>IF(OR(A516="",E516="",G516="",H516=""),"",(H516-G516)*E516*IF(F516="",1,F516))</f>
        <v/>
      </c>
      <c r="N516" s="11">
        <f>IF(OR(A516="",E516="",G516="",H516=""),"",M516-N(I516))</f>
        <v/>
      </c>
      <c r="O516" s="12">
        <f>IF(A516="","",YEAR(A516)*100+MONTH(A516))</f>
        <v/>
      </c>
      <c r="P516" s="7" t="n"/>
    </row>
    <row r="517">
      <c r="A517" s="6" t="n"/>
      <c r="B517" s="7" t="n"/>
      <c r="C517" s="7" t="n"/>
      <c r="D517" s="7" t="n"/>
      <c r="E517" s="7" t="n"/>
      <c r="F517" s="8" t="n"/>
      <c r="G517" s="9" t="n"/>
      <c r="H517" s="9" t="n"/>
      <c r="I517" s="10" t="n"/>
      <c r="J517" s="10" t="n"/>
      <c r="K517" s="11">
        <f>IF(OR(OR(A517="",E517="",G517="",H517=""),D517=""),"",IF(J517&lt;&gt;"",J517,IF(D517="Day trade",MAX(0,N517)*0.01,IF(L517*0.00005&gt;1,L517*0.00005,0))))</f>
        <v/>
      </c>
      <c r="L517" s="11">
        <f>IF(OR(A517="",E517="",G517="",H517=""),"",E517*H517*IF(F517="",1,F517))</f>
        <v/>
      </c>
      <c r="M517" s="11">
        <f>IF(OR(A517="",E517="",G517="",H517=""),"",(H517-G517)*E517*IF(F517="",1,F517))</f>
        <v/>
      </c>
      <c r="N517" s="11">
        <f>IF(OR(A517="",E517="",G517="",H517=""),"",M517-N(I517))</f>
        <v/>
      </c>
      <c r="O517" s="12">
        <f>IF(A517="","",YEAR(A517)*100+MONTH(A517))</f>
        <v/>
      </c>
      <c r="P517" s="7" t="n"/>
    </row>
    <row r="518">
      <c r="A518" s="6" t="n"/>
      <c r="B518" s="7" t="n"/>
      <c r="C518" s="7" t="n"/>
      <c r="D518" s="7" t="n"/>
      <c r="E518" s="7" t="n"/>
      <c r="F518" s="8" t="n"/>
      <c r="G518" s="9" t="n"/>
      <c r="H518" s="9" t="n"/>
      <c r="I518" s="10" t="n"/>
      <c r="J518" s="10" t="n"/>
      <c r="K518" s="11">
        <f>IF(OR(OR(A518="",E518="",G518="",H518=""),D518=""),"",IF(J518&lt;&gt;"",J518,IF(D518="Day trade",MAX(0,N518)*0.01,IF(L518*0.00005&gt;1,L518*0.00005,0))))</f>
        <v/>
      </c>
      <c r="L518" s="11">
        <f>IF(OR(A518="",E518="",G518="",H518=""),"",E518*H518*IF(F518="",1,F518))</f>
        <v/>
      </c>
      <c r="M518" s="11">
        <f>IF(OR(A518="",E518="",G518="",H518=""),"",(H518-G518)*E518*IF(F518="",1,F518))</f>
        <v/>
      </c>
      <c r="N518" s="11">
        <f>IF(OR(A518="",E518="",G518="",H518=""),"",M518-N(I518))</f>
        <v/>
      </c>
      <c r="O518" s="12">
        <f>IF(A518="","",YEAR(A518)*100+MONTH(A518))</f>
        <v/>
      </c>
      <c r="P518" s="7" t="n"/>
    </row>
    <row r="519">
      <c r="A519" s="6" t="n"/>
      <c r="B519" s="7" t="n"/>
      <c r="C519" s="7" t="n"/>
      <c r="D519" s="7" t="n"/>
      <c r="E519" s="7" t="n"/>
      <c r="F519" s="8" t="n"/>
      <c r="G519" s="9" t="n"/>
      <c r="H519" s="9" t="n"/>
      <c r="I519" s="10" t="n"/>
      <c r="J519" s="10" t="n"/>
      <c r="K519" s="11">
        <f>IF(OR(OR(A519="",E519="",G519="",H519=""),D519=""),"",IF(J519&lt;&gt;"",J519,IF(D519="Day trade",MAX(0,N519)*0.01,IF(L519*0.00005&gt;1,L519*0.00005,0))))</f>
        <v/>
      </c>
      <c r="L519" s="11">
        <f>IF(OR(A519="",E519="",G519="",H519=""),"",E519*H519*IF(F519="",1,F519))</f>
        <v/>
      </c>
      <c r="M519" s="11">
        <f>IF(OR(A519="",E519="",G519="",H519=""),"",(H519-G519)*E519*IF(F519="",1,F519))</f>
        <v/>
      </c>
      <c r="N519" s="11">
        <f>IF(OR(A519="",E519="",G519="",H519=""),"",M519-N(I519))</f>
        <v/>
      </c>
      <c r="O519" s="12">
        <f>IF(A519="","",YEAR(A519)*100+MONTH(A519))</f>
        <v/>
      </c>
      <c r="P519" s="7" t="n"/>
    </row>
    <row r="520">
      <c r="A520" s="6" t="n"/>
      <c r="B520" s="7" t="n"/>
      <c r="C520" s="7" t="n"/>
      <c r="D520" s="7" t="n"/>
      <c r="E520" s="7" t="n"/>
      <c r="F520" s="8" t="n"/>
      <c r="G520" s="9" t="n"/>
      <c r="H520" s="9" t="n"/>
      <c r="I520" s="10" t="n"/>
      <c r="J520" s="10" t="n"/>
      <c r="K520" s="11">
        <f>IF(OR(OR(A520="",E520="",G520="",H520=""),D520=""),"",IF(J520&lt;&gt;"",J520,IF(D520="Day trade",MAX(0,N520)*0.01,IF(L520*0.00005&gt;1,L520*0.00005,0))))</f>
        <v/>
      </c>
      <c r="L520" s="11">
        <f>IF(OR(A520="",E520="",G520="",H520=""),"",E520*H520*IF(F520="",1,F520))</f>
        <v/>
      </c>
      <c r="M520" s="11">
        <f>IF(OR(A520="",E520="",G520="",H520=""),"",(H520-G520)*E520*IF(F520="",1,F520))</f>
        <v/>
      </c>
      <c r="N520" s="11">
        <f>IF(OR(A520="",E520="",G520="",H520=""),"",M520-N(I520))</f>
        <v/>
      </c>
      <c r="O520" s="12">
        <f>IF(A520="","",YEAR(A520)*100+MONTH(A520))</f>
        <v/>
      </c>
      <c r="P520" s="7" t="n"/>
    </row>
    <row r="521">
      <c r="A521" s="6" t="n"/>
      <c r="B521" s="7" t="n"/>
      <c r="C521" s="7" t="n"/>
      <c r="D521" s="7" t="n"/>
      <c r="E521" s="7" t="n"/>
      <c r="F521" s="8" t="n"/>
      <c r="G521" s="9" t="n"/>
      <c r="H521" s="9" t="n"/>
      <c r="I521" s="10" t="n"/>
      <c r="J521" s="10" t="n"/>
      <c r="K521" s="11">
        <f>IF(OR(OR(A521="",E521="",G521="",H521=""),D521=""),"",IF(J521&lt;&gt;"",J521,IF(D521="Day trade",MAX(0,N521)*0.01,IF(L521*0.00005&gt;1,L521*0.00005,0))))</f>
        <v/>
      </c>
      <c r="L521" s="11">
        <f>IF(OR(A521="",E521="",G521="",H521=""),"",E521*H521*IF(F521="",1,F521))</f>
        <v/>
      </c>
      <c r="M521" s="11">
        <f>IF(OR(A521="",E521="",G521="",H521=""),"",(H521-G521)*E521*IF(F521="",1,F521))</f>
        <v/>
      </c>
      <c r="N521" s="11">
        <f>IF(OR(A521="",E521="",G521="",H521=""),"",M521-N(I521))</f>
        <v/>
      </c>
      <c r="O521" s="12">
        <f>IF(A521="","",YEAR(A521)*100+MONTH(A521))</f>
        <v/>
      </c>
      <c r="P521" s="7" t="n"/>
    </row>
    <row r="522">
      <c r="A522" s="6" t="n"/>
      <c r="B522" s="7" t="n"/>
      <c r="C522" s="7" t="n"/>
      <c r="D522" s="7" t="n"/>
      <c r="E522" s="7" t="n"/>
      <c r="F522" s="8" t="n"/>
      <c r="G522" s="9" t="n"/>
      <c r="H522" s="9" t="n"/>
      <c r="I522" s="10" t="n"/>
      <c r="J522" s="10" t="n"/>
      <c r="K522" s="11">
        <f>IF(OR(OR(A522="",E522="",G522="",H522=""),D522=""),"",IF(J522&lt;&gt;"",J522,IF(D522="Day trade",MAX(0,N522)*0.01,IF(L522*0.00005&gt;1,L522*0.00005,0))))</f>
        <v/>
      </c>
      <c r="L522" s="11">
        <f>IF(OR(A522="",E522="",G522="",H522=""),"",E522*H522*IF(F522="",1,F522))</f>
        <v/>
      </c>
      <c r="M522" s="11">
        <f>IF(OR(A522="",E522="",G522="",H522=""),"",(H522-G522)*E522*IF(F522="",1,F522))</f>
        <v/>
      </c>
      <c r="N522" s="11">
        <f>IF(OR(A522="",E522="",G522="",H522=""),"",M522-N(I522))</f>
        <v/>
      </c>
      <c r="O522" s="12">
        <f>IF(A522="","",YEAR(A522)*100+MONTH(A522))</f>
        <v/>
      </c>
      <c r="P522" s="7" t="n"/>
    </row>
    <row r="523">
      <c r="A523" s="6" t="n"/>
      <c r="B523" s="7" t="n"/>
      <c r="C523" s="7" t="n"/>
      <c r="D523" s="7" t="n"/>
      <c r="E523" s="7" t="n"/>
      <c r="F523" s="8" t="n"/>
      <c r="G523" s="9" t="n"/>
      <c r="H523" s="9" t="n"/>
      <c r="I523" s="10" t="n"/>
      <c r="J523" s="10" t="n"/>
      <c r="K523" s="11">
        <f>IF(OR(OR(A523="",E523="",G523="",H523=""),D523=""),"",IF(J523&lt;&gt;"",J523,IF(D523="Day trade",MAX(0,N523)*0.01,IF(L523*0.00005&gt;1,L523*0.00005,0))))</f>
        <v/>
      </c>
      <c r="L523" s="11">
        <f>IF(OR(A523="",E523="",G523="",H523=""),"",E523*H523*IF(F523="",1,F523))</f>
        <v/>
      </c>
      <c r="M523" s="11">
        <f>IF(OR(A523="",E523="",G523="",H523=""),"",(H523-G523)*E523*IF(F523="",1,F523))</f>
        <v/>
      </c>
      <c r="N523" s="11">
        <f>IF(OR(A523="",E523="",G523="",H523=""),"",M523-N(I523))</f>
        <v/>
      </c>
      <c r="O523" s="12">
        <f>IF(A523="","",YEAR(A523)*100+MONTH(A523))</f>
        <v/>
      </c>
      <c r="P523" s="7" t="n"/>
    </row>
    <row r="524">
      <c r="A524" s="6" t="n"/>
      <c r="B524" s="7" t="n"/>
      <c r="C524" s="7" t="n"/>
      <c r="D524" s="7" t="n"/>
      <c r="E524" s="7" t="n"/>
      <c r="F524" s="8" t="n"/>
      <c r="G524" s="9" t="n"/>
      <c r="H524" s="9" t="n"/>
      <c r="I524" s="10" t="n"/>
      <c r="J524" s="10" t="n"/>
      <c r="K524" s="11">
        <f>IF(OR(OR(A524="",E524="",G524="",H524=""),D524=""),"",IF(J524&lt;&gt;"",J524,IF(D524="Day trade",MAX(0,N524)*0.01,IF(L524*0.00005&gt;1,L524*0.00005,0))))</f>
        <v/>
      </c>
      <c r="L524" s="11">
        <f>IF(OR(A524="",E524="",G524="",H524=""),"",E524*H524*IF(F524="",1,F524))</f>
        <v/>
      </c>
      <c r="M524" s="11">
        <f>IF(OR(A524="",E524="",G524="",H524=""),"",(H524-G524)*E524*IF(F524="",1,F524))</f>
        <v/>
      </c>
      <c r="N524" s="11">
        <f>IF(OR(A524="",E524="",G524="",H524=""),"",M524-N(I524))</f>
        <v/>
      </c>
      <c r="O524" s="12">
        <f>IF(A524="","",YEAR(A524)*100+MONTH(A524))</f>
        <v/>
      </c>
      <c r="P524" s="7" t="n"/>
    </row>
    <row r="525">
      <c r="A525" s="6" t="n"/>
      <c r="B525" s="7" t="n"/>
      <c r="C525" s="7" t="n"/>
      <c r="D525" s="7" t="n"/>
      <c r="E525" s="7" t="n"/>
      <c r="F525" s="8" t="n"/>
      <c r="G525" s="9" t="n"/>
      <c r="H525" s="9" t="n"/>
      <c r="I525" s="10" t="n"/>
      <c r="J525" s="10" t="n"/>
      <c r="K525" s="11">
        <f>IF(OR(OR(A525="",E525="",G525="",H525=""),D525=""),"",IF(J525&lt;&gt;"",J525,IF(D525="Day trade",MAX(0,N525)*0.01,IF(L525*0.00005&gt;1,L525*0.00005,0))))</f>
        <v/>
      </c>
      <c r="L525" s="11">
        <f>IF(OR(A525="",E525="",G525="",H525=""),"",E525*H525*IF(F525="",1,F525))</f>
        <v/>
      </c>
      <c r="M525" s="11">
        <f>IF(OR(A525="",E525="",G525="",H525=""),"",(H525-G525)*E525*IF(F525="",1,F525))</f>
        <v/>
      </c>
      <c r="N525" s="11">
        <f>IF(OR(A525="",E525="",G525="",H525=""),"",M525-N(I525))</f>
        <v/>
      </c>
      <c r="O525" s="12">
        <f>IF(A525="","",YEAR(A525)*100+MONTH(A525))</f>
        <v/>
      </c>
      <c r="P525" s="7" t="n"/>
    </row>
    <row r="526">
      <c r="A526" s="6" t="n"/>
      <c r="B526" s="7" t="n"/>
      <c r="C526" s="7" t="n"/>
      <c r="D526" s="7" t="n"/>
      <c r="E526" s="7" t="n"/>
      <c r="F526" s="8" t="n"/>
      <c r="G526" s="9" t="n"/>
      <c r="H526" s="9" t="n"/>
      <c r="I526" s="10" t="n"/>
      <c r="J526" s="10" t="n"/>
      <c r="K526" s="11">
        <f>IF(OR(OR(A526="",E526="",G526="",H526=""),D526=""),"",IF(J526&lt;&gt;"",J526,IF(D526="Day trade",MAX(0,N526)*0.01,IF(L526*0.00005&gt;1,L526*0.00005,0))))</f>
        <v/>
      </c>
      <c r="L526" s="11">
        <f>IF(OR(A526="",E526="",G526="",H526=""),"",E526*H526*IF(F526="",1,F526))</f>
        <v/>
      </c>
      <c r="M526" s="11">
        <f>IF(OR(A526="",E526="",G526="",H526=""),"",(H526-G526)*E526*IF(F526="",1,F526))</f>
        <v/>
      </c>
      <c r="N526" s="11">
        <f>IF(OR(A526="",E526="",G526="",H526=""),"",M526-N(I526))</f>
        <v/>
      </c>
      <c r="O526" s="12">
        <f>IF(A526="","",YEAR(A526)*100+MONTH(A526))</f>
        <v/>
      </c>
      <c r="P526" s="7" t="n"/>
    </row>
    <row r="527">
      <c r="A527" s="6" t="n"/>
      <c r="B527" s="7" t="n"/>
      <c r="C527" s="7" t="n"/>
      <c r="D527" s="7" t="n"/>
      <c r="E527" s="7" t="n"/>
      <c r="F527" s="8" t="n"/>
      <c r="G527" s="9" t="n"/>
      <c r="H527" s="9" t="n"/>
      <c r="I527" s="10" t="n"/>
      <c r="J527" s="10" t="n"/>
      <c r="K527" s="11">
        <f>IF(OR(OR(A527="",E527="",G527="",H527=""),D527=""),"",IF(J527&lt;&gt;"",J527,IF(D527="Day trade",MAX(0,N527)*0.01,IF(L527*0.00005&gt;1,L527*0.00005,0))))</f>
        <v/>
      </c>
      <c r="L527" s="11">
        <f>IF(OR(A527="",E527="",G527="",H527=""),"",E527*H527*IF(F527="",1,F527))</f>
        <v/>
      </c>
      <c r="M527" s="11">
        <f>IF(OR(A527="",E527="",G527="",H527=""),"",(H527-G527)*E527*IF(F527="",1,F527))</f>
        <v/>
      </c>
      <c r="N527" s="11">
        <f>IF(OR(A527="",E527="",G527="",H527=""),"",M527-N(I527))</f>
        <v/>
      </c>
      <c r="O527" s="12">
        <f>IF(A527="","",YEAR(A527)*100+MONTH(A527))</f>
        <v/>
      </c>
      <c r="P527" s="7" t="n"/>
    </row>
    <row r="528">
      <c r="A528" s="6" t="n"/>
      <c r="B528" s="7" t="n"/>
      <c r="C528" s="7" t="n"/>
      <c r="D528" s="7" t="n"/>
      <c r="E528" s="7" t="n"/>
      <c r="F528" s="8" t="n"/>
      <c r="G528" s="9" t="n"/>
      <c r="H528" s="9" t="n"/>
      <c r="I528" s="10" t="n"/>
      <c r="J528" s="10" t="n"/>
      <c r="K528" s="11">
        <f>IF(OR(OR(A528="",E528="",G528="",H528=""),D528=""),"",IF(J528&lt;&gt;"",J528,IF(D528="Day trade",MAX(0,N528)*0.01,IF(L528*0.00005&gt;1,L528*0.00005,0))))</f>
        <v/>
      </c>
      <c r="L528" s="11">
        <f>IF(OR(A528="",E528="",G528="",H528=""),"",E528*H528*IF(F528="",1,F528))</f>
        <v/>
      </c>
      <c r="M528" s="11">
        <f>IF(OR(A528="",E528="",G528="",H528=""),"",(H528-G528)*E528*IF(F528="",1,F528))</f>
        <v/>
      </c>
      <c r="N528" s="11">
        <f>IF(OR(A528="",E528="",G528="",H528=""),"",M528-N(I528))</f>
        <v/>
      </c>
      <c r="O528" s="12">
        <f>IF(A528="","",YEAR(A528)*100+MONTH(A528))</f>
        <v/>
      </c>
      <c r="P528" s="7" t="n"/>
    </row>
    <row r="529">
      <c r="A529" s="6" t="n"/>
      <c r="B529" s="7" t="n"/>
      <c r="C529" s="7" t="n"/>
      <c r="D529" s="7" t="n"/>
      <c r="E529" s="7" t="n"/>
      <c r="F529" s="8" t="n"/>
      <c r="G529" s="9" t="n"/>
      <c r="H529" s="9" t="n"/>
      <c r="I529" s="10" t="n"/>
      <c r="J529" s="10" t="n"/>
      <c r="K529" s="11">
        <f>IF(OR(OR(A529="",E529="",G529="",H529=""),D529=""),"",IF(J529&lt;&gt;"",J529,IF(D529="Day trade",MAX(0,N529)*0.01,IF(L529*0.00005&gt;1,L529*0.00005,0))))</f>
        <v/>
      </c>
      <c r="L529" s="11">
        <f>IF(OR(A529="",E529="",G529="",H529=""),"",E529*H529*IF(F529="",1,F529))</f>
        <v/>
      </c>
      <c r="M529" s="11">
        <f>IF(OR(A529="",E529="",G529="",H529=""),"",(H529-G529)*E529*IF(F529="",1,F529))</f>
        <v/>
      </c>
      <c r="N529" s="11">
        <f>IF(OR(A529="",E529="",G529="",H529=""),"",M529-N(I529))</f>
        <v/>
      </c>
      <c r="O529" s="12">
        <f>IF(A529="","",YEAR(A529)*100+MONTH(A529))</f>
        <v/>
      </c>
      <c r="P529" s="7" t="n"/>
    </row>
    <row r="530">
      <c r="A530" s="6" t="n"/>
      <c r="B530" s="7" t="n"/>
      <c r="C530" s="7" t="n"/>
      <c r="D530" s="7" t="n"/>
      <c r="E530" s="7" t="n"/>
      <c r="F530" s="8" t="n"/>
      <c r="G530" s="9" t="n"/>
      <c r="H530" s="9" t="n"/>
      <c r="I530" s="10" t="n"/>
      <c r="J530" s="10" t="n"/>
      <c r="K530" s="11">
        <f>IF(OR(OR(A530="",E530="",G530="",H530=""),D530=""),"",IF(J530&lt;&gt;"",J530,IF(D530="Day trade",MAX(0,N530)*0.01,IF(L530*0.00005&gt;1,L530*0.00005,0))))</f>
        <v/>
      </c>
      <c r="L530" s="11">
        <f>IF(OR(A530="",E530="",G530="",H530=""),"",E530*H530*IF(F530="",1,F530))</f>
        <v/>
      </c>
      <c r="M530" s="11">
        <f>IF(OR(A530="",E530="",G530="",H530=""),"",(H530-G530)*E530*IF(F530="",1,F530))</f>
        <v/>
      </c>
      <c r="N530" s="11">
        <f>IF(OR(A530="",E530="",G530="",H530=""),"",M530-N(I530))</f>
        <v/>
      </c>
      <c r="O530" s="12">
        <f>IF(A530="","",YEAR(A530)*100+MONTH(A530))</f>
        <v/>
      </c>
      <c r="P530" s="7" t="n"/>
    </row>
    <row r="531">
      <c r="A531" s="6" t="n"/>
      <c r="B531" s="7" t="n"/>
      <c r="C531" s="7" t="n"/>
      <c r="D531" s="7" t="n"/>
      <c r="E531" s="7" t="n"/>
      <c r="F531" s="8" t="n"/>
      <c r="G531" s="9" t="n"/>
      <c r="H531" s="9" t="n"/>
      <c r="I531" s="10" t="n"/>
      <c r="J531" s="10" t="n"/>
      <c r="K531" s="11">
        <f>IF(OR(OR(A531="",E531="",G531="",H531=""),D531=""),"",IF(J531&lt;&gt;"",J531,IF(D531="Day trade",MAX(0,N531)*0.01,IF(L531*0.00005&gt;1,L531*0.00005,0))))</f>
        <v/>
      </c>
      <c r="L531" s="11">
        <f>IF(OR(A531="",E531="",G531="",H531=""),"",E531*H531*IF(F531="",1,F531))</f>
        <v/>
      </c>
      <c r="M531" s="11">
        <f>IF(OR(A531="",E531="",G531="",H531=""),"",(H531-G531)*E531*IF(F531="",1,F531))</f>
        <v/>
      </c>
      <c r="N531" s="11">
        <f>IF(OR(A531="",E531="",G531="",H531=""),"",M531-N(I531))</f>
        <v/>
      </c>
      <c r="O531" s="12">
        <f>IF(A531="","",YEAR(A531)*100+MONTH(A531))</f>
        <v/>
      </c>
      <c r="P531" s="7" t="n"/>
    </row>
    <row r="532">
      <c r="A532" s="6" t="n"/>
      <c r="B532" s="7" t="n"/>
      <c r="C532" s="7" t="n"/>
      <c r="D532" s="7" t="n"/>
      <c r="E532" s="7" t="n"/>
      <c r="F532" s="8" t="n"/>
      <c r="G532" s="9" t="n"/>
      <c r="H532" s="9" t="n"/>
      <c r="I532" s="10" t="n"/>
      <c r="J532" s="10" t="n"/>
      <c r="K532" s="11">
        <f>IF(OR(OR(A532="",E532="",G532="",H532=""),D532=""),"",IF(J532&lt;&gt;"",J532,IF(D532="Day trade",MAX(0,N532)*0.01,IF(L532*0.00005&gt;1,L532*0.00005,0))))</f>
        <v/>
      </c>
      <c r="L532" s="11">
        <f>IF(OR(A532="",E532="",G532="",H532=""),"",E532*H532*IF(F532="",1,F532))</f>
        <v/>
      </c>
      <c r="M532" s="11">
        <f>IF(OR(A532="",E532="",G532="",H532=""),"",(H532-G532)*E532*IF(F532="",1,F532))</f>
        <v/>
      </c>
      <c r="N532" s="11">
        <f>IF(OR(A532="",E532="",G532="",H532=""),"",M532-N(I532))</f>
        <v/>
      </c>
      <c r="O532" s="12">
        <f>IF(A532="","",YEAR(A532)*100+MONTH(A532))</f>
        <v/>
      </c>
      <c r="P532" s="7" t="n"/>
    </row>
    <row r="533">
      <c r="A533" s="6" t="n"/>
      <c r="B533" s="7" t="n"/>
      <c r="C533" s="7" t="n"/>
      <c r="D533" s="7" t="n"/>
      <c r="E533" s="7" t="n"/>
      <c r="F533" s="8" t="n"/>
      <c r="G533" s="9" t="n"/>
      <c r="H533" s="9" t="n"/>
      <c r="I533" s="10" t="n"/>
      <c r="J533" s="10" t="n"/>
      <c r="K533" s="11">
        <f>IF(OR(OR(A533="",E533="",G533="",H533=""),D533=""),"",IF(J533&lt;&gt;"",J533,IF(D533="Day trade",MAX(0,N533)*0.01,IF(L533*0.00005&gt;1,L533*0.00005,0))))</f>
        <v/>
      </c>
      <c r="L533" s="11">
        <f>IF(OR(A533="",E533="",G533="",H533=""),"",E533*H533*IF(F533="",1,F533))</f>
        <v/>
      </c>
      <c r="M533" s="11">
        <f>IF(OR(A533="",E533="",G533="",H533=""),"",(H533-G533)*E533*IF(F533="",1,F533))</f>
        <v/>
      </c>
      <c r="N533" s="11">
        <f>IF(OR(A533="",E533="",G533="",H533=""),"",M533-N(I533))</f>
        <v/>
      </c>
      <c r="O533" s="12">
        <f>IF(A533="","",YEAR(A533)*100+MONTH(A533))</f>
        <v/>
      </c>
      <c r="P533" s="7" t="n"/>
    </row>
    <row r="534">
      <c r="A534" s="6" t="n"/>
      <c r="B534" s="7" t="n"/>
      <c r="C534" s="7" t="n"/>
      <c r="D534" s="7" t="n"/>
      <c r="E534" s="7" t="n"/>
      <c r="F534" s="8" t="n"/>
      <c r="G534" s="9" t="n"/>
      <c r="H534" s="9" t="n"/>
      <c r="I534" s="10" t="n"/>
      <c r="J534" s="10" t="n"/>
      <c r="K534" s="11">
        <f>IF(OR(OR(A534="",E534="",G534="",H534=""),D534=""),"",IF(J534&lt;&gt;"",J534,IF(D534="Day trade",MAX(0,N534)*0.01,IF(L534*0.00005&gt;1,L534*0.00005,0))))</f>
        <v/>
      </c>
      <c r="L534" s="11">
        <f>IF(OR(A534="",E534="",G534="",H534=""),"",E534*H534*IF(F534="",1,F534))</f>
        <v/>
      </c>
      <c r="M534" s="11">
        <f>IF(OR(A534="",E534="",G534="",H534=""),"",(H534-G534)*E534*IF(F534="",1,F534))</f>
        <v/>
      </c>
      <c r="N534" s="11">
        <f>IF(OR(A534="",E534="",G534="",H534=""),"",M534-N(I534))</f>
        <v/>
      </c>
      <c r="O534" s="12">
        <f>IF(A534="","",YEAR(A534)*100+MONTH(A534))</f>
        <v/>
      </c>
      <c r="P534" s="7" t="n"/>
    </row>
    <row r="535">
      <c r="A535" s="6" t="n"/>
      <c r="B535" s="7" t="n"/>
      <c r="C535" s="7" t="n"/>
      <c r="D535" s="7" t="n"/>
      <c r="E535" s="7" t="n"/>
      <c r="F535" s="8" t="n"/>
      <c r="G535" s="9" t="n"/>
      <c r="H535" s="9" t="n"/>
      <c r="I535" s="10" t="n"/>
      <c r="J535" s="10" t="n"/>
      <c r="K535" s="11">
        <f>IF(OR(OR(A535="",E535="",G535="",H535=""),D535=""),"",IF(J535&lt;&gt;"",J535,IF(D535="Day trade",MAX(0,N535)*0.01,IF(L535*0.00005&gt;1,L535*0.00005,0))))</f>
        <v/>
      </c>
      <c r="L535" s="11">
        <f>IF(OR(A535="",E535="",G535="",H535=""),"",E535*H535*IF(F535="",1,F535))</f>
        <v/>
      </c>
      <c r="M535" s="11">
        <f>IF(OR(A535="",E535="",G535="",H535=""),"",(H535-G535)*E535*IF(F535="",1,F535))</f>
        <v/>
      </c>
      <c r="N535" s="11">
        <f>IF(OR(A535="",E535="",G535="",H535=""),"",M535-N(I535))</f>
        <v/>
      </c>
      <c r="O535" s="12">
        <f>IF(A535="","",YEAR(A535)*100+MONTH(A535))</f>
        <v/>
      </c>
      <c r="P535" s="7" t="n"/>
    </row>
    <row r="536">
      <c r="A536" s="6" t="n"/>
      <c r="B536" s="7" t="n"/>
      <c r="C536" s="7" t="n"/>
      <c r="D536" s="7" t="n"/>
      <c r="E536" s="7" t="n"/>
      <c r="F536" s="8" t="n"/>
      <c r="G536" s="9" t="n"/>
      <c r="H536" s="9" t="n"/>
      <c r="I536" s="10" t="n"/>
      <c r="J536" s="10" t="n"/>
      <c r="K536" s="11">
        <f>IF(OR(OR(A536="",E536="",G536="",H536=""),D536=""),"",IF(J536&lt;&gt;"",J536,IF(D536="Day trade",MAX(0,N536)*0.01,IF(L536*0.00005&gt;1,L536*0.00005,0))))</f>
        <v/>
      </c>
      <c r="L536" s="11">
        <f>IF(OR(A536="",E536="",G536="",H536=""),"",E536*H536*IF(F536="",1,F536))</f>
        <v/>
      </c>
      <c r="M536" s="11">
        <f>IF(OR(A536="",E536="",G536="",H536=""),"",(H536-G536)*E536*IF(F536="",1,F536))</f>
        <v/>
      </c>
      <c r="N536" s="11">
        <f>IF(OR(A536="",E536="",G536="",H536=""),"",M536-N(I536))</f>
        <v/>
      </c>
      <c r="O536" s="12">
        <f>IF(A536="","",YEAR(A536)*100+MONTH(A536))</f>
        <v/>
      </c>
      <c r="P536" s="7" t="n"/>
    </row>
    <row r="537">
      <c r="A537" s="6" t="n"/>
      <c r="B537" s="7" t="n"/>
      <c r="C537" s="7" t="n"/>
      <c r="D537" s="7" t="n"/>
      <c r="E537" s="7" t="n"/>
      <c r="F537" s="8" t="n"/>
      <c r="G537" s="9" t="n"/>
      <c r="H537" s="9" t="n"/>
      <c r="I537" s="10" t="n"/>
      <c r="J537" s="10" t="n"/>
      <c r="K537" s="11">
        <f>IF(OR(OR(A537="",E537="",G537="",H537=""),D537=""),"",IF(J537&lt;&gt;"",J537,IF(D537="Day trade",MAX(0,N537)*0.01,IF(L537*0.00005&gt;1,L537*0.00005,0))))</f>
        <v/>
      </c>
      <c r="L537" s="11">
        <f>IF(OR(A537="",E537="",G537="",H537=""),"",E537*H537*IF(F537="",1,F537))</f>
        <v/>
      </c>
      <c r="M537" s="11">
        <f>IF(OR(A537="",E537="",G537="",H537=""),"",(H537-G537)*E537*IF(F537="",1,F537))</f>
        <v/>
      </c>
      <c r="N537" s="11">
        <f>IF(OR(A537="",E537="",G537="",H537=""),"",M537-N(I537))</f>
        <v/>
      </c>
      <c r="O537" s="12">
        <f>IF(A537="","",YEAR(A537)*100+MONTH(A537))</f>
        <v/>
      </c>
      <c r="P537" s="7" t="n"/>
    </row>
    <row r="538">
      <c r="A538" s="6" t="n"/>
      <c r="B538" s="7" t="n"/>
      <c r="C538" s="7" t="n"/>
      <c r="D538" s="7" t="n"/>
      <c r="E538" s="7" t="n"/>
      <c r="F538" s="8" t="n"/>
      <c r="G538" s="9" t="n"/>
      <c r="H538" s="9" t="n"/>
      <c r="I538" s="10" t="n"/>
      <c r="J538" s="10" t="n"/>
      <c r="K538" s="11">
        <f>IF(OR(OR(A538="",E538="",G538="",H538=""),D538=""),"",IF(J538&lt;&gt;"",J538,IF(D538="Day trade",MAX(0,N538)*0.01,IF(L538*0.00005&gt;1,L538*0.00005,0))))</f>
        <v/>
      </c>
      <c r="L538" s="11">
        <f>IF(OR(A538="",E538="",G538="",H538=""),"",E538*H538*IF(F538="",1,F538))</f>
        <v/>
      </c>
      <c r="M538" s="11">
        <f>IF(OR(A538="",E538="",G538="",H538=""),"",(H538-G538)*E538*IF(F538="",1,F538))</f>
        <v/>
      </c>
      <c r="N538" s="11">
        <f>IF(OR(A538="",E538="",G538="",H538=""),"",M538-N(I538))</f>
        <v/>
      </c>
      <c r="O538" s="12">
        <f>IF(A538="","",YEAR(A538)*100+MONTH(A538))</f>
        <v/>
      </c>
      <c r="P538" s="7" t="n"/>
    </row>
    <row r="539">
      <c r="A539" s="6" t="n"/>
      <c r="B539" s="7" t="n"/>
      <c r="C539" s="7" t="n"/>
      <c r="D539" s="7" t="n"/>
      <c r="E539" s="7" t="n"/>
      <c r="F539" s="8" t="n"/>
      <c r="G539" s="9" t="n"/>
      <c r="H539" s="9" t="n"/>
      <c r="I539" s="10" t="n"/>
      <c r="J539" s="10" t="n"/>
      <c r="K539" s="11">
        <f>IF(OR(OR(A539="",E539="",G539="",H539=""),D539=""),"",IF(J539&lt;&gt;"",J539,IF(D539="Day trade",MAX(0,N539)*0.01,IF(L539*0.00005&gt;1,L539*0.00005,0))))</f>
        <v/>
      </c>
      <c r="L539" s="11">
        <f>IF(OR(A539="",E539="",G539="",H539=""),"",E539*H539*IF(F539="",1,F539))</f>
        <v/>
      </c>
      <c r="M539" s="11">
        <f>IF(OR(A539="",E539="",G539="",H539=""),"",(H539-G539)*E539*IF(F539="",1,F539))</f>
        <v/>
      </c>
      <c r="N539" s="11">
        <f>IF(OR(A539="",E539="",G539="",H539=""),"",M539-N(I539))</f>
        <v/>
      </c>
      <c r="O539" s="12">
        <f>IF(A539="","",YEAR(A539)*100+MONTH(A539))</f>
        <v/>
      </c>
      <c r="P539" s="7" t="n"/>
    </row>
    <row r="540">
      <c r="A540" s="6" t="n"/>
      <c r="B540" s="7" t="n"/>
      <c r="C540" s="7" t="n"/>
      <c r="D540" s="7" t="n"/>
      <c r="E540" s="7" t="n"/>
      <c r="F540" s="8" t="n"/>
      <c r="G540" s="9" t="n"/>
      <c r="H540" s="9" t="n"/>
      <c r="I540" s="10" t="n"/>
      <c r="J540" s="10" t="n"/>
      <c r="K540" s="11">
        <f>IF(OR(OR(A540="",E540="",G540="",H540=""),D540=""),"",IF(J540&lt;&gt;"",J540,IF(D540="Day trade",MAX(0,N540)*0.01,IF(L540*0.00005&gt;1,L540*0.00005,0))))</f>
        <v/>
      </c>
      <c r="L540" s="11">
        <f>IF(OR(A540="",E540="",G540="",H540=""),"",E540*H540*IF(F540="",1,F540))</f>
        <v/>
      </c>
      <c r="M540" s="11">
        <f>IF(OR(A540="",E540="",G540="",H540=""),"",(H540-G540)*E540*IF(F540="",1,F540))</f>
        <v/>
      </c>
      <c r="N540" s="11">
        <f>IF(OR(A540="",E540="",G540="",H540=""),"",M540-N(I540))</f>
        <v/>
      </c>
      <c r="O540" s="12">
        <f>IF(A540="","",YEAR(A540)*100+MONTH(A540))</f>
        <v/>
      </c>
      <c r="P540" s="7" t="n"/>
    </row>
    <row r="541">
      <c r="A541" s="6" t="n"/>
      <c r="B541" s="7" t="n"/>
      <c r="C541" s="7" t="n"/>
      <c r="D541" s="7" t="n"/>
      <c r="E541" s="7" t="n"/>
      <c r="F541" s="8" t="n"/>
      <c r="G541" s="9" t="n"/>
      <c r="H541" s="9" t="n"/>
      <c r="I541" s="10" t="n"/>
      <c r="J541" s="10" t="n"/>
      <c r="K541" s="11">
        <f>IF(OR(OR(A541="",E541="",G541="",H541=""),D541=""),"",IF(J541&lt;&gt;"",J541,IF(D541="Day trade",MAX(0,N541)*0.01,IF(L541*0.00005&gt;1,L541*0.00005,0))))</f>
        <v/>
      </c>
      <c r="L541" s="11">
        <f>IF(OR(A541="",E541="",G541="",H541=""),"",E541*H541*IF(F541="",1,F541))</f>
        <v/>
      </c>
      <c r="M541" s="11">
        <f>IF(OR(A541="",E541="",G541="",H541=""),"",(H541-G541)*E541*IF(F541="",1,F541))</f>
        <v/>
      </c>
      <c r="N541" s="11">
        <f>IF(OR(A541="",E541="",G541="",H541=""),"",M541-N(I541))</f>
        <v/>
      </c>
      <c r="O541" s="12">
        <f>IF(A541="","",YEAR(A541)*100+MONTH(A541))</f>
        <v/>
      </c>
      <c r="P541" s="7" t="n"/>
    </row>
    <row r="542">
      <c r="A542" s="6" t="n"/>
      <c r="B542" s="7" t="n"/>
      <c r="C542" s="7" t="n"/>
      <c r="D542" s="7" t="n"/>
      <c r="E542" s="7" t="n"/>
      <c r="F542" s="8" t="n"/>
      <c r="G542" s="9" t="n"/>
      <c r="H542" s="9" t="n"/>
      <c r="I542" s="10" t="n"/>
      <c r="J542" s="10" t="n"/>
      <c r="K542" s="11">
        <f>IF(OR(OR(A542="",E542="",G542="",H542=""),D542=""),"",IF(J542&lt;&gt;"",J542,IF(D542="Day trade",MAX(0,N542)*0.01,IF(L542*0.00005&gt;1,L542*0.00005,0))))</f>
        <v/>
      </c>
      <c r="L542" s="11">
        <f>IF(OR(A542="",E542="",G542="",H542=""),"",E542*H542*IF(F542="",1,F542))</f>
        <v/>
      </c>
      <c r="M542" s="11">
        <f>IF(OR(A542="",E542="",G542="",H542=""),"",(H542-G542)*E542*IF(F542="",1,F542))</f>
        <v/>
      </c>
      <c r="N542" s="11">
        <f>IF(OR(A542="",E542="",G542="",H542=""),"",M542-N(I542))</f>
        <v/>
      </c>
      <c r="O542" s="12">
        <f>IF(A542="","",YEAR(A542)*100+MONTH(A542))</f>
        <v/>
      </c>
      <c r="P542" s="7" t="n"/>
    </row>
    <row r="543">
      <c r="A543" s="6" t="n"/>
      <c r="B543" s="7" t="n"/>
      <c r="C543" s="7" t="n"/>
      <c r="D543" s="7" t="n"/>
      <c r="E543" s="7" t="n"/>
      <c r="F543" s="8" t="n"/>
      <c r="G543" s="9" t="n"/>
      <c r="H543" s="9" t="n"/>
      <c r="I543" s="10" t="n"/>
      <c r="J543" s="10" t="n"/>
      <c r="K543" s="11">
        <f>IF(OR(OR(A543="",E543="",G543="",H543=""),D543=""),"",IF(J543&lt;&gt;"",J543,IF(D543="Day trade",MAX(0,N543)*0.01,IF(L543*0.00005&gt;1,L543*0.00005,0))))</f>
        <v/>
      </c>
      <c r="L543" s="11">
        <f>IF(OR(A543="",E543="",G543="",H543=""),"",E543*H543*IF(F543="",1,F543))</f>
        <v/>
      </c>
      <c r="M543" s="11">
        <f>IF(OR(A543="",E543="",G543="",H543=""),"",(H543-G543)*E543*IF(F543="",1,F543))</f>
        <v/>
      </c>
      <c r="N543" s="11">
        <f>IF(OR(A543="",E543="",G543="",H543=""),"",M543-N(I543))</f>
        <v/>
      </c>
      <c r="O543" s="12">
        <f>IF(A543="","",YEAR(A543)*100+MONTH(A543))</f>
        <v/>
      </c>
      <c r="P543" s="7" t="n"/>
    </row>
    <row r="544">
      <c r="A544" s="6" t="n"/>
      <c r="B544" s="7" t="n"/>
      <c r="C544" s="7" t="n"/>
      <c r="D544" s="7" t="n"/>
      <c r="E544" s="7" t="n"/>
      <c r="F544" s="8" t="n"/>
      <c r="G544" s="9" t="n"/>
      <c r="H544" s="9" t="n"/>
      <c r="I544" s="10" t="n"/>
      <c r="J544" s="10" t="n"/>
      <c r="K544" s="11">
        <f>IF(OR(OR(A544="",E544="",G544="",H544=""),D544=""),"",IF(J544&lt;&gt;"",J544,IF(D544="Day trade",MAX(0,N544)*0.01,IF(L544*0.00005&gt;1,L544*0.00005,0))))</f>
        <v/>
      </c>
      <c r="L544" s="11">
        <f>IF(OR(A544="",E544="",G544="",H544=""),"",E544*H544*IF(F544="",1,F544))</f>
        <v/>
      </c>
      <c r="M544" s="11">
        <f>IF(OR(A544="",E544="",G544="",H544=""),"",(H544-G544)*E544*IF(F544="",1,F544))</f>
        <v/>
      </c>
      <c r="N544" s="11">
        <f>IF(OR(A544="",E544="",G544="",H544=""),"",M544-N(I544))</f>
        <v/>
      </c>
      <c r="O544" s="12">
        <f>IF(A544="","",YEAR(A544)*100+MONTH(A544))</f>
        <v/>
      </c>
      <c r="P544" s="7" t="n"/>
    </row>
    <row r="545">
      <c r="A545" s="6" t="n"/>
      <c r="B545" s="7" t="n"/>
      <c r="C545" s="7" t="n"/>
      <c r="D545" s="7" t="n"/>
      <c r="E545" s="7" t="n"/>
      <c r="F545" s="8" t="n"/>
      <c r="G545" s="9" t="n"/>
      <c r="H545" s="9" t="n"/>
      <c r="I545" s="10" t="n"/>
      <c r="J545" s="10" t="n"/>
      <c r="K545" s="11">
        <f>IF(OR(OR(A545="",E545="",G545="",H545=""),D545=""),"",IF(J545&lt;&gt;"",J545,IF(D545="Day trade",MAX(0,N545)*0.01,IF(L545*0.00005&gt;1,L545*0.00005,0))))</f>
        <v/>
      </c>
      <c r="L545" s="11">
        <f>IF(OR(A545="",E545="",G545="",H545=""),"",E545*H545*IF(F545="",1,F545))</f>
        <v/>
      </c>
      <c r="M545" s="11">
        <f>IF(OR(A545="",E545="",G545="",H545=""),"",(H545-G545)*E545*IF(F545="",1,F545))</f>
        <v/>
      </c>
      <c r="N545" s="11">
        <f>IF(OR(A545="",E545="",G545="",H545=""),"",M545-N(I545))</f>
        <v/>
      </c>
      <c r="O545" s="12">
        <f>IF(A545="","",YEAR(A545)*100+MONTH(A545))</f>
        <v/>
      </c>
      <c r="P545" s="7" t="n"/>
    </row>
    <row r="546">
      <c r="A546" s="6" t="n"/>
      <c r="B546" s="7" t="n"/>
      <c r="C546" s="7" t="n"/>
      <c r="D546" s="7" t="n"/>
      <c r="E546" s="7" t="n"/>
      <c r="F546" s="8" t="n"/>
      <c r="G546" s="9" t="n"/>
      <c r="H546" s="9" t="n"/>
      <c r="I546" s="10" t="n"/>
      <c r="J546" s="10" t="n"/>
      <c r="K546" s="11">
        <f>IF(OR(OR(A546="",E546="",G546="",H546=""),D546=""),"",IF(J546&lt;&gt;"",J546,IF(D546="Day trade",MAX(0,N546)*0.01,IF(L546*0.00005&gt;1,L546*0.00005,0))))</f>
        <v/>
      </c>
      <c r="L546" s="11">
        <f>IF(OR(A546="",E546="",G546="",H546=""),"",E546*H546*IF(F546="",1,F546))</f>
        <v/>
      </c>
      <c r="M546" s="11">
        <f>IF(OR(A546="",E546="",G546="",H546=""),"",(H546-G546)*E546*IF(F546="",1,F546))</f>
        <v/>
      </c>
      <c r="N546" s="11">
        <f>IF(OR(A546="",E546="",G546="",H546=""),"",M546-N(I546))</f>
        <v/>
      </c>
      <c r="O546" s="12">
        <f>IF(A546="","",YEAR(A546)*100+MONTH(A546))</f>
        <v/>
      </c>
      <c r="P546" s="7" t="n"/>
    </row>
    <row r="547">
      <c r="A547" s="6" t="n"/>
      <c r="B547" s="7" t="n"/>
      <c r="C547" s="7" t="n"/>
      <c r="D547" s="7" t="n"/>
      <c r="E547" s="7" t="n"/>
      <c r="F547" s="8" t="n"/>
      <c r="G547" s="9" t="n"/>
      <c r="H547" s="9" t="n"/>
      <c r="I547" s="10" t="n"/>
      <c r="J547" s="10" t="n"/>
      <c r="K547" s="11">
        <f>IF(OR(OR(A547="",E547="",G547="",H547=""),D547=""),"",IF(J547&lt;&gt;"",J547,IF(D547="Day trade",MAX(0,N547)*0.01,IF(L547*0.00005&gt;1,L547*0.00005,0))))</f>
        <v/>
      </c>
      <c r="L547" s="11">
        <f>IF(OR(A547="",E547="",G547="",H547=""),"",E547*H547*IF(F547="",1,F547))</f>
        <v/>
      </c>
      <c r="M547" s="11">
        <f>IF(OR(A547="",E547="",G547="",H547=""),"",(H547-G547)*E547*IF(F547="",1,F547))</f>
        <v/>
      </c>
      <c r="N547" s="11">
        <f>IF(OR(A547="",E547="",G547="",H547=""),"",M547-N(I547))</f>
        <v/>
      </c>
      <c r="O547" s="12">
        <f>IF(A547="","",YEAR(A547)*100+MONTH(A547))</f>
        <v/>
      </c>
      <c r="P547" s="7" t="n"/>
    </row>
    <row r="548">
      <c r="A548" s="6" t="n"/>
      <c r="B548" s="7" t="n"/>
      <c r="C548" s="7" t="n"/>
      <c r="D548" s="7" t="n"/>
      <c r="E548" s="7" t="n"/>
      <c r="F548" s="8" t="n"/>
      <c r="G548" s="9" t="n"/>
      <c r="H548" s="9" t="n"/>
      <c r="I548" s="10" t="n"/>
      <c r="J548" s="10" t="n"/>
      <c r="K548" s="11">
        <f>IF(OR(OR(A548="",E548="",G548="",H548=""),D548=""),"",IF(J548&lt;&gt;"",J548,IF(D548="Day trade",MAX(0,N548)*0.01,IF(L548*0.00005&gt;1,L548*0.00005,0))))</f>
        <v/>
      </c>
      <c r="L548" s="11">
        <f>IF(OR(A548="",E548="",G548="",H548=""),"",E548*H548*IF(F548="",1,F548))</f>
        <v/>
      </c>
      <c r="M548" s="11">
        <f>IF(OR(A548="",E548="",G548="",H548=""),"",(H548-G548)*E548*IF(F548="",1,F548))</f>
        <v/>
      </c>
      <c r="N548" s="11">
        <f>IF(OR(A548="",E548="",G548="",H548=""),"",M548-N(I548))</f>
        <v/>
      </c>
      <c r="O548" s="12">
        <f>IF(A548="","",YEAR(A548)*100+MONTH(A548))</f>
        <v/>
      </c>
      <c r="P548" s="7" t="n"/>
    </row>
    <row r="549">
      <c r="A549" s="6" t="n"/>
      <c r="B549" s="7" t="n"/>
      <c r="C549" s="7" t="n"/>
      <c r="D549" s="7" t="n"/>
      <c r="E549" s="7" t="n"/>
      <c r="F549" s="8" t="n"/>
      <c r="G549" s="9" t="n"/>
      <c r="H549" s="9" t="n"/>
      <c r="I549" s="10" t="n"/>
      <c r="J549" s="10" t="n"/>
      <c r="K549" s="11">
        <f>IF(OR(OR(A549="",E549="",G549="",H549=""),D549=""),"",IF(J549&lt;&gt;"",J549,IF(D549="Day trade",MAX(0,N549)*0.01,IF(L549*0.00005&gt;1,L549*0.00005,0))))</f>
        <v/>
      </c>
      <c r="L549" s="11">
        <f>IF(OR(A549="",E549="",G549="",H549=""),"",E549*H549*IF(F549="",1,F549))</f>
        <v/>
      </c>
      <c r="M549" s="11">
        <f>IF(OR(A549="",E549="",G549="",H549=""),"",(H549-G549)*E549*IF(F549="",1,F549))</f>
        <v/>
      </c>
      <c r="N549" s="11">
        <f>IF(OR(A549="",E549="",G549="",H549=""),"",M549-N(I549))</f>
        <v/>
      </c>
      <c r="O549" s="12">
        <f>IF(A549="","",YEAR(A549)*100+MONTH(A549))</f>
        <v/>
      </c>
      <c r="P549" s="7" t="n"/>
    </row>
    <row r="550">
      <c r="A550" s="6" t="n"/>
      <c r="B550" s="7" t="n"/>
      <c r="C550" s="7" t="n"/>
      <c r="D550" s="7" t="n"/>
      <c r="E550" s="7" t="n"/>
      <c r="F550" s="8" t="n"/>
      <c r="G550" s="9" t="n"/>
      <c r="H550" s="9" t="n"/>
      <c r="I550" s="10" t="n"/>
      <c r="J550" s="10" t="n"/>
      <c r="K550" s="11">
        <f>IF(OR(OR(A550="",E550="",G550="",H550=""),D550=""),"",IF(J550&lt;&gt;"",J550,IF(D550="Day trade",MAX(0,N550)*0.01,IF(L550*0.00005&gt;1,L550*0.00005,0))))</f>
        <v/>
      </c>
      <c r="L550" s="11">
        <f>IF(OR(A550="",E550="",G550="",H550=""),"",E550*H550*IF(F550="",1,F550))</f>
        <v/>
      </c>
      <c r="M550" s="11">
        <f>IF(OR(A550="",E550="",G550="",H550=""),"",(H550-G550)*E550*IF(F550="",1,F550))</f>
        <v/>
      </c>
      <c r="N550" s="11">
        <f>IF(OR(A550="",E550="",G550="",H550=""),"",M550-N(I550))</f>
        <v/>
      </c>
      <c r="O550" s="12">
        <f>IF(A550="","",YEAR(A550)*100+MONTH(A550))</f>
        <v/>
      </c>
      <c r="P550" s="7" t="n"/>
    </row>
    <row r="551">
      <c r="A551" s="6" t="n"/>
      <c r="B551" s="7" t="n"/>
      <c r="C551" s="7" t="n"/>
      <c r="D551" s="7" t="n"/>
      <c r="E551" s="7" t="n"/>
      <c r="F551" s="8" t="n"/>
      <c r="G551" s="9" t="n"/>
      <c r="H551" s="9" t="n"/>
      <c r="I551" s="10" t="n"/>
      <c r="J551" s="10" t="n"/>
      <c r="K551" s="11">
        <f>IF(OR(OR(A551="",E551="",G551="",H551=""),D551=""),"",IF(J551&lt;&gt;"",J551,IF(D551="Day trade",MAX(0,N551)*0.01,IF(L551*0.00005&gt;1,L551*0.00005,0))))</f>
        <v/>
      </c>
      <c r="L551" s="11">
        <f>IF(OR(A551="",E551="",G551="",H551=""),"",E551*H551*IF(F551="",1,F551))</f>
        <v/>
      </c>
      <c r="M551" s="11">
        <f>IF(OR(A551="",E551="",G551="",H551=""),"",(H551-G551)*E551*IF(F551="",1,F551))</f>
        <v/>
      </c>
      <c r="N551" s="11">
        <f>IF(OR(A551="",E551="",G551="",H551=""),"",M551-N(I551))</f>
        <v/>
      </c>
      <c r="O551" s="12">
        <f>IF(A551="","",YEAR(A551)*100+MONTH(A551))</f>
        <v/>
      </c>
      <c r="P551" s="7" t="n"/>
    </row>
    <row r="552">
      <c r="A552" s="6" t="n"/>
      <c r="B552" s="7" t="n"/>
      <c r="C552" s="7" t="n"/>
      <c r="D552" s="7" t="n"/>
      <c r="E552" s="7" t="n"/>
      <c r="F552" s="8" t="n"/>
      <c r="G552" s="9" t="n"/>
      <c r="H552" s="9" t="n"/>
      <c r="I552" s="10" t="n"/>
      <c r="J552" s="10" t="n"/>
      <c r="K552" s="11">
        <f>IF(OR(OR(A552="",E552="",G552="",H552=""),D552=""),"",IF(J552&lt;&gt;"",J552,IF(D552="Day trade",MAX(0,N552)*0.01,IF(L552*0.00005&gt;1,L552*0.00005,0))))</f>
        <v/>
      </c>
      <c r="L552" s="11">
        <f>IF(OR(A552="",E552="",G552="",H552=""),"",E552*H552*IF(F552="",1,F552))</f>
        <v/>
      </c>
      <c r="M552" s="11">
        <f>IF(OR(A552="",E552="",G552="",H552=""),"",(H552-G552)*E552*IF(F552="",1,F552))</f>
        <v/>
      </c>
      <c r="N552" s="11">
        <f>IF(OR(A552="",E552="",G552="",H552=""),"",M552-N(I552))</f>
        <v/>
      </c>
      <c r="O552" s="12">
        <f>IF(A552="","",YEAR(A552)*100+MONTH(A552))</f>
        <v/>
      </c>
      <c r="P552" s="7" t="n"/>
    </row>
    <row r="553">
      <c r="A553" s="6" t="n"/>
      <c r="B553" s="7" t="n"/>
      <c r="C553" s="7" t="n"/>
      <c r="D553" s="7" t="n"/>
      <c r="E553" s="7" t="n"/>
      <c r="F553" s="8" t="n"/>
      <c r="G553" s="9" t="n"/>
      <c r="H553" s="9" t="n"/>
      <c r="I553" s="10" t="n"/>
      <c r="J553" s="10" t="n"/>
      <c r="K553" s="11">
        <f>IF(OR(OR(A553="",E553="",G553="",H553=""),D553=""),"",IF(J553&lt;&gt;"",J553,IF(D553="Day trade",MAX(0,N553)*0.01,IF(L553*0.00005&gt;1,L553*0.00005,0))))</f>
        <v/>
      </c>
      <c r="L553" s="11">
        <f>IF(OR(A553="",E553="",G553="",H553=""),"",E553*H553*IF(F553="",1,F553))</f>
        <v/>
      </c>
      <c r="M553" s="11">
        <f>IF(OR(A553="",E553="",G553="",H553=""),"",(H553-G553)*E553*IF(F553="",1,F553))</f>
        <v/>
      </c>
      <c r="N553" s="11">
        <f>IF(OR(A553="",E553="",G553="",H553=""),"",M553-N(I553))</f>
        <v/>
      </c>
      <c r="O553" s="12">
        <f>IF(A553="","",YEAR(A553)*100+MONTH(A553))</f>
        <v/>
      </c>
      <c r="P553" s="7" t="n"/>
    </row>
    <row r="554">
      <c r="A554" s="6" t="n"/>
      <c r="B554" s="7" t="n"/>
      <c r="C554" s="7" t="n"/>
      <c r="D554" s="7" t="n"/>
      <c r="E554" s="7" t="n"/>
      <c r="F554" s="8" t="n"/>
      <c r="G554" s="9" t="n"/>
      <c r="H554" s="9" t="n"/>
      <c r="I554" s="10" t="n"/>
      <c r="J554" s="10" t="n"/>
      <c r="K554" s="11">
        <f>IF(OR(OR(A554="",E554="",G554="",H554=""),D554=""),"",IF(J554&lt;&gt;"",J554,IF(D554="Day trade",MAX(0,N554)*0.01,IF(L554*0.00005&gt;1,L554*0.00005,0))))</f>
        <v/>
      </c>
      <c r="L554" s="11">
        <f>IF(OR(A554="",E554="",G554="",H554=""),"",E554*H554*IF(F554="",1,F554))</f>
        <v/>
      </c>
      <c r="M554" s="11">
        <f>IF(OR(A554="",E554="",G554="",H554=""),"",(H554-G554)*E554*IF(F554="",1,F554))</f>
        <v/>
      </c>
      <c r="N554" s="11">
        <f>IF(OR(A554="",E554="",G554="",H554=""),"",M554-N(I554))</f>
        <v/>
      </c>
      <c r="O554" s="12">
        <f>IF(A554="","",YEAR(A554)*100+MONTH(A554))</f>
        <v/>
      </c>
      <c r="P554" s="7" t="n"/>
    </row>
    <row r="555">
      <c r="A555" s="6" t="n"/>
      <c r="B555" s="7" t="n"/>
      <c r="C555" s="7" t="n"/>
      <c r="D555" s="7" t="n"/>
      <c r="E555" s="7" t="n"/>
      <c r="F555" s="8" t="n"/>
      <c r="G555" s="9" t="n"/>
      <c r="H555" s="9" t="n"/>
      <c r="I555" s="10" t="n"/>
      <c r="J555" s="10" t="n"/>
      <c r="K555" s="11">
        <f>IF(OR(OR(A555="",E555="",G555="",H555=""),D555=""),"",IF(J555&lt;&gt;"",J555,IF(D555="Day trade",MAX(0,N555)*0.01,IF(L555*0.00005&gt;1,L555*0.00005,0))))</f>
        <v/>
      </c>
      <c r="L555" s="11">
        <f>IF(OR(A555="",E555="",G555="",H555=""),"",E555*H555*IF(F555="",1,F555))</f>
        <v/>
      </c>
      <c r="M555" s="11">
        <f>IF(OR(A555="",E555="",G555="",H555=""),"",(H555-G555)*E555*IF(F555="",1,F555))</f>
        <v/>
      </c>
      <c r="N555" s="11">
        <f>IF(OR(A555="",E555="",G555="",H555=""),"",M555-N(I555))</f>
        <v/>
      </c>
      <c r="O555" s="12">
        <f>IF(A555="","",YEAR(A555)*100+MONTH(A555))</f>
        <v/>
      </c>
      <c r="P555" s="7" t="n"/>
    </row>
    <row r="556">
      <c r="A556" s="6" t="n"/>
      <c r="B556" s="7" t="n"/>
      <c r="C556" s="7" t="n"/>
      <c r="D556" s="7" t="n"/>
      <c r="E556" s="7" t="n"/>
      <c r="F556" s="8" t="n"/>
      <c r="G556" s="9" t="n"/>
      <c r="H556" s="9" t="n"/>
      <c r="I556" s="10" t="n"/>
      <c r="J556" s="10" t="n"/>
      <c r="K556" s="11">
        <f>IF(OR(OR(A556="",E556="",G556="",H556=""),D556=""),"",IF(J556&lt;&gt;"",J556,IF(D556="Day trade",MAX(0,N556)*0.01,IF(L556*0.00005&gt;1,L556*0.00005,0))))</f>
        <v/>
      </c>
      <c r="L556" s="11">
        <f>IF(OR(A556="",E556="",G556="",H556=""),"",E556*H556*IF(F556="",1,F556))</f>
        <v/>
      </c>
      <c r="M556" s="11">
        <f>IF(OR(A556="",E556="",G556="",H556=""),"",(H556-G556)*E556*IF(F556="",1,F556))</f>
        <v/>
      </c>
      <c r="N556" s="11">
        <f>IF(OR(A556="",E556="",G556="",H556=""),"",M556-N(I556))</f>
        <v/>
      </c>
      <c r="O556" s="12">
        <f>IF(A556="","",YEAR(A556)*100+MONTH(A556))</f>
        <v/>
      </c>
      <c r="P556" s="7" t="n"/>
    </row>
    <row r="557">
      <c r="A557" s="6" t="n"/>
      <c r="B557" s="7" t="n"/>
      <c r="C557" s="7" t="n"/>
      <c r="D557" s="7" t="n"/>
      <c r="E557" s="7" t="n"/>
      <c r="F557" s="8" t="n"/>
      <c r="G557" s="9" t="n"/>
      <c r="H557" s="9" t="n"/>
      <c r="I557" s="10" t="n"/>
      <c r="J557" s="10" t="n"/>
      <c r="K557" s="11">
        <f>IF(OR(OR(A557="",E557="",G557="",H557=""),D557=""),"",IF(J557&lt;&gt;"",J557,IF(D557="Day trade",MAX(0,N557)*0.01,IF(L557*0.00005&gt;1,L557*0.00005,0))))</f>
        <v/>
      </c>
      <c r="L557" s="11">
        <f>IF(OR(A557="",E557="",G557="",H557=""),"",E557*H557*IF(F557="",1,F557))</f>
        <v/>
      </c>
      <c r="M557" s="11">
        <f>IF(OR(A557="",E557="",G557="",H557=""),"",(H557-G557)*E557*IF(F557="",1,F557))</f>
        <v/>
      </c>
      <c r="N557" s="11">
        <f>IF(OR(A557="",E557="",G557="",H557=""),"",M557-N(I557))</f>
        <v/>
      </c>
      <c r="O557" s="12">
        <f>IF(A557="","",YEAR(A557)*100+MONTH(A557))</f>
        <v/>
      </c>
      <c r="P557" s="7" t="n"/>
    </row>
    <row r="558">
      <c r="A558" s="6" t="n"/>
      <c r="B558" s="7" t="n"/>
      <c r="C558" s="7" t="n"/>
      <c r="D558" s="7" t="n"/>
      <c r="E558" s="7" t="n"/>
      <c r="F558" s="8" t="n"/>
      <c r="G558" s="9" t="n"/>
      <c r="H558" s="9" t="n"/>
      <c r="I558" s="10" t="n"/>
      <c r="J558" s="10" t="n"/>
      <c r="K558" s="11">
        <f>IF(OR(OR(A558="",E558="",G558="",H558=""),D558=""),"",IF(J558&lt;&gt;"",J558,IF(D558="Day trade",MAX(0,N558)*0.01,IF(L558*0.00005&gt;1,L558*0.00005,0))))</f>
        <v/>
      </c>
      <c r="L558" s="11">
        <f>IF(OR(A558="",E558="",G558="",H558=""),"",E558*H558*IF(F558="",1,F558))</f>
        <v/>
      </c>
      <c r="M558" s="11">
        <f>IF(OR(A558="",E558="",G558="",H558=""),"",(H558-G558)*E558*IF(F558="",1,F558))</f>
        <v/>
      </c>
      <c r="N558" s="11">
        <f>IF(OR(A558="",E558="",G558="",H558=""),"",M558-N(I558))</f>
        <v/>
      </c>
      <c r="O558" s="12">
        <f>IF(A558="","",YEAR(A558)*100+MONTH(A558))</f>
        <v/>
      </c>
      <c r="P558" s="7" t="n"/>
    </row>
    <row r="559">
      <c r="A559" s="6" t="n"/>
      <c r="B559" s="7" t="n"/>
      <c r="C559" s="7" t="n"/>
      <c r="D559" s="7" t="n"/>
      <c r="E559" s="7" t="n"/>
      <c r="F559" s="8" t="n"/>
      <c r="G559" s="9" t="n"/>
      <c r="H559" s="9" t="n"/>
      <c r="I559" s="10" t="n"/>
      <c r="J559" s="10" t="n"/>
      <c r="K559" s="11">
        <f>IF(OR(OR(A559="",E559="",G559="",H559=""),D559=""),"",IF(J559&lt;&gt;"",J559,IF(D559="Day trade",MAX(0,N559)*0.01,IF(L559*0.00005&gt;1,L559*0.00005,0))))</f>
        <v/>
      </c>
      <c r="L559" s="11">
        <f>IF(OR(A559="",E559="",G559="",H559=""),"",E559*H559*IF(F559="",1,F559))</f>
        <v/>
      </c>
      <c r="M559" s="11">
        <f>IF(OR(A559="",E559="",G559="",H559=""),"",(H559-G559)*E559*IF(F559="",1,F559))</f>
        <v/>
      </c>
      <c r="N559" s="11">
        <f>IF(OR(A559="",E559="",G559="",H559=""),"",M559-N(I559))</f>
        <v/>
      </c>
      <c r="O559" s="12">
        <f>IF(A559="","",YEAR(A559)*100+MONTH(A559))</f>
        <v/>
      </c>
      <c r="P559" s="7" t="n"/>
    </row>
    <row r="560">
      <c r="A560" s="6" t="n"/>
      <c r="B560" s="7" t="n"/>
      <c r="C560" s="7" t="n"/>
      <c r="D560" s="7" t="n"/>
      <c r="E560" s="7" t="n"/>
      <c r="F560" s="8" t="n"/>
      <c r="G560" s="9" t="n"/>
      <c r="H560" s="9" t="n"/>
      <c r="I560" s="10" t="n"/>
      <c r="J560" s="10" t="n"/>
      <c r="K560" s="11">
        <f>IF(OR(OR(A560="",E560="",G560="",H560=""),D560=""),"",IF(J560&lt;&gt;"",J560,IF(D560="Day trade",MAX(0,N560)*0.01,IF(L560*0.00005&gt;1,L560*0.00005,0))))</f>
        <v/>
      </c>
      <c r="L560" s="11">
        <f>IF(OR(A560="",E560="",G560="",H560=""),"",E560*H560*IF(F560="",1,F560))</f>
        <v/>
      </c>
      <c r="M560" s="11">
        <f>IF(OR(A560="",E560="",G560="",H560=""),"",(H560-G560)*E560*IF(F560="",1,F560))</f>
        <v/>
      </c>
      <c r="N560" s="11">
        <f>IF(OR(A560="",E560="",G560="",H560=""),"",M560-N(I560))</f>
        <v/>
      </c>
      <c r="O560" s="12">
        <f>IF(A560="","",YEAR(A560)*100+MONTH(A560))</f>
        <v/>
      </c>
      <c r="P560" s="7" t="n"/>
    </row>
    <row r="561">
      <c r="A561" s="6" t="n"/>
      <c r="B561" s="7" t="n"/>
      <c r="C561" s="7" t="n"/>
      <c r="D561" s="7" t="n"/>
      <c r="E561" s="7" t="n"/>
      <c r="F561" s="8" t="n"/>
      <c r="G561" s="9" t="n"/>
      <c r="H561" s="9" t="n"/>
      <c r="I561" s="10" t="n"/>
      <c r="J561" s="10" t="n"/>
      <c r="K561" s="11">
        <f>IF(OR(OR(A561="",E561="",G561="",H561=""),D561=""),"",IF(J561&lt;&gt;"",J561,IF(D561="Day trade",MAX(0,N561)*0.01,IF(L561*0.00005&gt;1,L561*0.00005,0))))</f>
        <v/>
      </c>
      <c r="L561" s="11">
        <f>IF(OR(A561="",E561="",G561="",H561=""),"",E561*H561*IF(F561="",1,F561))</f>
        <v/>
      </c>
      <c r="M561" s="11">
        <f>IF(OR(A561="",E561="",G561="",H561=""),"",(H561-G561)*E561*IF(F561="",1,F561))</f>
        <v/>
      </c>
      <c r="N561" s="11">
        <f>IF(OR(A561="",E561="",G561="",H561=""),"",M561-N(I561))</f>
        <v/>
      </c>
      <c r="O561" s="12">
        <f>IF(A561="","",YEAR(A561)*100+MONTH(A561))</f>
        <v/>
      </c>
      <c r="P561" s="7" t="n"/>
    </row>
    <row r="562">
      <c r="A562" s="6" t="n"/>
      <c r="B562" s="7" t="n"/>
      <c r="C562" s="7" t="n"/>
      <c r="D562" s="7" t="n"/>
      <c r="E562" s="7" t="n"/>
      <c r="F562" s="8" t="n"/>
      <c r="G562" s="9" t="n"/>
      <c r="H562" s="9" t="n"/>
      <c r="I562" s="10" t="n"/>
      <c r="J562" s="10" t="n"/>
      <c r="K562" s="11">
        <f>IF(OR(OR(A562="",E562="",G562="",H562=""),D562=""),"",IF(J562&lt;&gt;"",J562,IF(D562="Day trade",MAX(0,N562)*0.01,IF(L562*0.00005&gt;1,L562*0.00005,0))))</f>
        <v/>
      </c>
      <c r="L562" s="11">
        <f>IF(OR(A562="",E562="",G562="",H562=""),"",E562*H562*IF(F562="",1,F562))</f>
        <v/>
      </c>
      <c r="M562" s="11">
        <f>IF(OR(A562="",E562="",G562="",H562=""),"",(H562-G562)*E562*IF(F562="",1,F562))</f>
        <v/>
      </c>
      <c r="N562" s="11">
        <f>IF(OR(A562="",E562="",G562="",H562=""),"",M562-N(I562))</f>
        <v/>
      </c>
      <c r="O562" s="12">
        <f>IF(A562="","",YEAR(A562)*100+MONTH(A562))</f>
        <v/>
      </c>
      <c r="P562" s="7" t="n"/>
    </row>
    <row r="563">
      <c r="A563" s="6" t="n"/>
      <c r="B563" s="7" t="n"/>
      <c r="C563" s="7" t="n"/>
      <c r="D563" s="7" t="n"/>
      <c r="E563" s="7" t="n"/>
      <c r="F563" s="8" t="n"/>
      <c r="G563" s="9" t="n"/>
      <c r="H563" s="9" t="n"/>
      <c r="I563" s="10" t="n"/>
      <c r="J563" s="10" t="n"/>
      <c r="K563" s="11">
        <f>IF(OR(OR(A563="",E563="",G563="",H563=""),D563=""),"",IF(J563&lt;&gt;"",J563,IF(D563="Day trade",MAX(0,N563)*0.01,IF(L563*0.00005&gt;1,L563*0.00005,0))))</f>
        <v/>
      </c>
      <c r="L563" s="11">
        <f>IF(OR(A563="",E563="",G563="",H563=""),"",E563*H563*IF(F563="",1,F563))</f>
        <v/>
      </c>
      <c r="M563" s="11">
        <f>IF(OR(A563="",E563="",G563="",H563=""),"",(H563-G563)*E563*IF(F563="",1,F563))</f>
        <v/>
      </c>
      <c r="N563" s="11">
        <f>IF(OR(A563="",E563="",G563="",H563=""),"",M563-N(I563))</f>
        <v/>
      </c>
      <c r="O563" s="12">
        <f>IF(A563="","",YEAR(A563)*100+MONTH(A563))</f>
        <v/>
      </c>
      <c r="P563" s="7" t="n"/>
    </row>
    <row r="564">
      <c r="A564" s="6" t="n"/>
      <c r="B564" s="7" t="n"/>
      <c r="C564" s="7" t="n"/>
      <c r="D564" s="7" t="n"/>
      <c r="E564" s="7" t="n"/>
      <c r="F564" s="8" t="n"/>
      <c r="G564" s="9" t="n"/>
      <c r="H564" s="9" t="n"/>
      <c r="I564" s="10" t="n"/>
      <c r="J564" s="10" t="n"/>
      <c r="K564" s="11">
        <f>IF(OR(OR(A564="",E564="",G564="",H564=""),D564=""),"",IF(J564&lt;&gt;"",J564,IF(D564="Day trade",MAX(0,N564)*0.01,IF(L564*0.00005&gt;1,L564*0.00005,0))))</f>
        <v/>
      </c>
      <c r="L564" s="11">
        <f>IF(OR(A564="",E564="",G564="",H564=""),"",E564*H564*IF(F564="",1,F564))</f>
        <v/>
      </c>
      <c r="M564" s="11">
        <f>IF(OR(A564="",E564="",G564="",H564=""),"",(H564-G564)*E564*IF(F564="",1,F564))</f>
        <v/>
      </c>
      <c r="N564" s="11">
        <f>IF(OR(A564="",E564="",G564="",H564=""),"",M564-N(I564))</f>
        <v/>
      </c>
      <c r="O564" s="12">
        <f>IF(A564="","",YEAR(A564)*100+MONTH(A564))</f>
        <v/>
      </c>
      <c r="P564" s="7" t="n"/>
    </row>
    <row r="565">
      <c r="A565" s="6" t="n"/>
      <c r="B565" s="7" t="n"/>
      <c r="C565" s="7" t="n"/>
      <c r="D565" s="7" t="n"/>
      <c r="E565" s="7" t="n"/>
      <c r="F565" s="8" t="n"/>
      <c r="G565" s="9" t="n"/>
      <c r="H565" s="9" t="n"/>
      <c r="I565" s="10" t="n"/>
      <c r="J565" s="10" t="n"/>
      <c r="K565" s="11">
        <f>IF(OR(OR(A565="",E565="",G565="",H565=""),D565=""),"",IF(J565&lt;&gt;"",J565,IF(D565="Day trade",MAX(0,N565)*0.01,IF(L565*0.00005&gt;1,L565*0.00005,0))))</f>
        <v/>
      </c>
      <c r="L565" s="11">
        <f>IF(OR(A565="",E565="",G565="",H565=""),"",E565*H565*IF(F565="",1,F565))</f>
        <v/>
      </c>
      <c r="M565" s="11">
        <f>IF(OR(A565="",E565="",G565="",H565=""),"",(H565-G565)*E565*IF(F565="",1,F565))</f>
        <v/>
      </c>
      <c r="N565" s="11">
        <f>IF(OR(A565="",E565="",G565="",H565=""),"",M565-N(I565))</f>
        <v/>
      </c>
      <c r="O565" s="12">
        <f>IF(A565="","",YEAR(A565)*100+MONTH(A565))</f>
        <v/>
      </c>
      <c r="P565" s="7" t="n"/>
    </row>
    <row r="566">
      <c r="A566" s="6" t="n"/>
      <c r="B566" s="7" t="n"/>
      <c r="C566" s="7" t="n"/>
      <c r="D566" s="7" t="n"/>
      <c r="E566" s="7" t="n"/>
      <c r="F566" s="8" t="n"/>
      <c r="G566" s="9" t="n"/>
      <c r="H566" s="9" t="n"/>
      <c r="I566" s="10" t="n"/>
      <c r="J566" s="10" t="n"/>
      <c r="K566" s="11">
        <f>IF(OR(OR(A566="",E566="",G566="",H566=""),D566=""),"",IF(J566&lt;&gt;"",J566,IF(D566="Day trade",MAX(0,N566)*0.01,IF(L566*0.00005&gt;1,L566*0.00005,0))))</f>
        <v/>
      </c>
      <c r="L566" s="11">
        <f>IF(OR(A566="",E566="",G566="",H566=""),"",E566*H566*IF(F566="",1,F566))</f>
        <v/>
      </c>
      <c r="M566" s="11">
        <f>IF(OR(A566="",E566="",G566="",H566=""),"",(H566-G566)*E566*IF(F566="",1,F566))</f>
        <v/>
      </c>
      <c r="N566" s="11">
        <f>IF(OR(A566="",E566="",G566="",H566=""),"",M566-N(I566))</f>
        <v/>
      </c>
      <c r="O566" s="12">
        <f>IF(A566="","",YEAR(A566)*100+MONTH(A566))</f>
        <v/>
      </c>
      <c r="P566" s="7" t="n"/>
    </row>
    <row r="567">
      <c r="A567" s="6" t="n"/>
      <c r="B567" s="7" t="n"/>
      <c r="C567" s="7" t="n"/>
      <c r="D567" s="7" t="n"/>
      <c r="E567" s="7" t="n"/>
      <c r="F567" s="8" t="n"/>
      <c r="G567" s="9" t="n"/>
      <c r="H567" s="9" t="n"/>
      <c r="I567" s="10" t="n"/>
      <c r="J567" s="10" t="n"/>
      <c r="K567" s="11">
        <f>IF(OR(OR(A567="",E567="",G567="",H567=""),D567=""),"",IF(J567&lt;&gt;"",J567,IF(D567="Day trade",MAX(0,N567)*0.01,IF(L567*0.00005&gt;1,L567*0.00005,0))))</f>
        <v/>
      </c>
      <c r="L567" s="11">
        <f>IF(OR(A567="",E567="",G567="",H567=""),"",E567*H567*IF(F567="",1,F567))</f>
        <v/>
      </c>
      <c r="M567" s="11">
        <f>IF(OR(A567="",E567="",G567="",H567=""),"",(H567-G567)*E567*IF(F567="",1,F567))</f>
        <v/>
      </c>
      <c r="N567" s="11">
        <f>IF(OR(A567="",E567="",G567="",H567=""),"",M567-N(I567))</f>
        <v/>
      </c>
      <c r="O567" s="12">
        <f>IF(A567="","",YEAR(A567)*100+MONTH(A567))</f>
        <v/>
      </c>
      <c r="P567" s="7" t="n"/>
    </row>
    <row r="568">
      <c r="A568" s="6" t="n"/>
      <c r="B568" s="7" t="n"/>
      <c r="C568" s="7" t="n"/>
      <c r="D568" s="7" t="n"/>
      <c r="E568" s="7" t="n"/>
      <c r="F568" s="8" t="n"/>
      <c r="G568" s="9" t="n"/>
      <c r="H568" s="9" t="n"/>
      <c r="I568" s="10" t="n"/>
      <c r="J568" s="10" t="n"/>
      <c r="K568" s="11">
        <f>IF(OR(OR(A568="",E568="",G568="",H568=""),D568=""),"",IF(J568&lt;&gt;"",J568,IF(D568="Day trade",MAX(0,N568)*0.01,IF(L568*0.00005&gt;1,L568*0.00005,0))))</f>
        <v/>
      </c>
      <c r="L568" s="11">
        <f>IF(OR(A568="",E568="",G568="",H568=""),"",E568*H568*IF(F568="",1,F568))</f>
        <v/>
      </c>
      <c r="M568" s="11">
        <f>IF(OR(A568="",E568="",G568="",H568=""),"",(H568-G568)*E568*IF(F568="",1,F568))</f>
        <v/>
      </c>
      <c r="N568" s="11">
        <f>IF(OR(A568="",E568="",G568="",H568=""),"",M568-N(I568))</f>
        <v/>
      </c>
      <c r="O568" s="12">
        <f>IF(A568="","",YEAR(A568)*100+MONTH(A568))</f>
        <v/>
      </c>
      <c r="P568" s="7" t="n"/>
    </row>
    <row r="569">
      <c r="A569" s="6" t="n"/>
      <c r="B569" s="7" t="n"/>
      <c r="C569" s="7" t="n"/>
      <c r="D569" s="7" t="n"/>
      <c r="E569" s="7" t="n"/>
      <c r="F569" s="8" t="n"/>
      <c r="G569" s="9" t="n"/>
      <c r="H569" s="9" t="n"/>
      <c r="I569" s="10" t="n"/>
      <c r="J569" s="10" t="n"/>
      <c r="K569" s="11">
        <f>IF(OR(OR(A569="",E569="",G569="",H569=""),D569=""),"",IF(J569&lt;&gt;"",J569,IF(D569="Day trade",MAX(0,N569)*0.01,IF(L569*0.00005&gt;1,L569*0.00005,0))))</f>
        <v/>
      </c>
      <c r="L569" s="11">
        <f>IF(OR(A569="",E569="",G569="",H569=""),"",E569*H569*IF(F569="",1,F569))</f>
        <v/>
      </c>
      <c r="M569" s="11">
        <f>IF(OR(A569="",E569="",G569="",H569=""),"",(H569-G569)*E569*IF(F569="",1,F569))</f>
        <v/>
      </c>
      <c r="N569" s="11">
        <f>IF(OR(A569="",E569="",G569="",H569=""),"",M569-N(I569))</f>
        <v/>
      </c>
      <c r="O569" s="12">
        <f>IF(A569="","",YEAR(A569)*100+MONTH(A569))</f>
        <v/>
      </c>
      <c r="P569" s="7" t="n"/>
    </row>
    <row r="570">
      <c r="A570" s="6" t="n"/>
      <c r="B570" s="7" t="n"/>
      <c r="C570" s="7" t="n"/>
      <c r="D570" s="7" t="n"/>
      <c r="E570" s="7" t="n"/>
      <c r="F570" s="8" t="n"/>
      <c r="G570" s="9" t="n"/>
      <c r="H570" s="9" t="n"/>
      <c r="I570" s="10" t="n"/>
      <c r="J570" s="10" t="n"/>
      <c r="K570" s="11">
        <f>IF(OR(OR(A570="",E570="",G570="",H570=""),D570=""),"",IF(J570&lt;&gt;"",J570,IF(D570="Day trade",MAX(0,N570)*0.01,IF(L570*0.00005&gt;1,L570*0.00005,0))))</f>
        <v/>
      </c>
      <c r="L570" s="11">
        <f>IF(OR(A570="",E570="",G570="",H570=""),"",E570*H570*IF(F570="",1,F570))</f>
        <v/>
      </c>
      <c r="M570" s="11">
        <f>IF(OR(A570="",E570="",G570="",H570=""),"",(H570-G570)*E570*IF(F570="",1,F570))</f>
        <v/>
      </c>
      <c r="N570" s="11">
        <f>IF(OR(A570="",E570="",G570="",H570=""),"",M570-N(I570))</f>
        <v/>
      </c>
      <c r="O570" s="12">
        <f>IF(A570="","",YEAR(A570)*100+MONTH(A570))</f>
        <v/>
      </c>
      <c r="P570" s="7" t="n"/>
    </row>
    <row r="571">
      <c r="A571" s="6" t="n"/>
      <c r="B571" s="7" t="n"/>
      <c r="C571" s="7" t="n"/>
      <c r="D571" s="7" t="n"/>
      <c r="E571" s="7" t="n"/>
      <c r="F571" s="8" t="n"/>
      <c r="G571" s="9" t="n"/>
      <c r="H571" s="9" t="n"/>
      <c r="I571" s="10" t="n"/>
      <c r="J571" s="10" t="n"/>
      <c r="K571" s="11">
        <f>IF(OR(OR(A571="",E571="",G571="",H571=""),D571=""),"",IF(J571&lt;&gt;"",J571,IF(D571="Day trade",MAX(0,N571)*0.01,IF(L571*0.00005&gt;1,L571*0.00005,0))))</f>
        <v/>
      </c>
      <c r="L571" s="11">
        <f>IF(OR(A571="",E571="",G571="",H571=""),"",E571*H571*IF(F571="",1,F571))</f>
        <v/>
      </c>
      <c r="M571" s="11">
        <f>IF(OR(A571="",E571="",G571="",H571=""),"",(H571-G571)*E571*IF(F571="",1,F571))</f>
        <v/>
      </c>
      <c r="N571" s="11">
        <f>IF(OR(A571="",E571="",G571="",H571=""),"",M571-N(I571))</f>
        <v/>
      </c>
      <c r="O571" s="12">
        <f>IF(A571="","",YEAR(A571)*100+MONTH(A571))</f>
        <v/>
      </c>
      <c r="P571" s="7" t="n"/>
    </row>
    <row r="572">
      <c r="A572" s="6" t="n"/>
      <c r="B572" s="7" t="n"/>
      <c r="C572" s="7" t="n"/>
      <c r="D572" s="7" t="n"/>
      <c r="E572" s="7" t="n"/>
      <c r="F572" s="8" t="n"/>
      <c r="G572" s="9" t="n"/>
      <c r="H572" s="9" t="n"/>
      <c r="I572" s="10" t="n"/>
      <c r="J572" s="10" t="n"/>
      <c r="K572" s="11">
        <f>IF(OR(OR(A572="",E572="",G572="",H572=""),D572=""),"",IF(J572&lt;&gt;"",J572,IF(D572="Day trade",MAX(0,N572)*0.01,IF(L572*0.00005&gt;1,L572*0.00005,0))))</f>
        <v/>
      </c>
      <c r="L572" s="11">
        <f>IF(OR(A572="",E572="",G572="",H572=""),"",E572*H572*IF(F572="",1,F572))</f>
        <v/>
      </c>
      <c r="M572" s="11">
        <f>IF(OR(A572="",E572="",G572="",H572=""),"",(H572-G572)*E572*IF(F572="",1,F572))</f>
        <v/>
      </c>
      <c r="N572" s="11">
        <f>IF(OR(A572="",E572="",G572="",H572=""),"",M572-N(I572))</f>
        <v/>
      </c>
      <c r="O572" s="12">
        <f>IF(A572="","",YEAR(A572)*100+MONTH(A572))</f>
        <v/>
      </c>
      <c r="P572" s="7" t="n"/>
    </row>
    <row r="573">
      <c r="A573" s="6" t="n"/>
      <c r="B573" s="7" t="n"/>
      <c r="C573" s="7" t="n"/>
      <c r="D573" s="7" t="n"/>
      <c r="E573" s="7" t="n"/>
      <c r="F573" s="8" t="n"/>
      <c r="G573" s="9" t="n"/>
      <c r="H573" s="9" t="n"/>
      <c r="I573" s="10" t="n"/>
      <c r="J573" s="10" t="n"/>
      <c r="K573" s="11">
        <f>IF(OR(OR(A573="",E573="",G573="",H573=""),D573=""),"",IF(J573&lt;&gt;"",J573,IF(D573="Day trade",MAX(0,N573)*0.01,IF(L573*0.00005&gt;1,L573*0.00005,0))))</f>
        <v/>
      </c>
      <c r="L573" s="11">
        <f>IF(OR(A573="",E573="",G573="",H573=""),"",E573*H573*IF(F573="",1,F573))</f>
        <v/>
      </c>
      <c r="M573" s="11">
        <f>IF(OR(A573="",E573="",G573="",H573=""),"",(H573-G573)*E573*IF(F573="",1,F573))</f>
        <v/>
      </c>
      <c r="N573" s="11">
        <f>IF(OR(A573="",E573="",G573="",H573=""),"",M573-N(I573))</f>
        <v/>
      </c>
      <c r="O573" s="12">
        <f>IF(A573="","",YEAR(A573)*100+MONTH(A573))</f>
        <v/>
      </c>
      <c r="P573" s="7" t="n"/>
    </row>
    <row r="574">
      <c r="A574" s="6" t="n"/>
      <c r="B574" s="7" t="n"/>
      <c r="C574" s="7" t="n"/>
      <c r="D574" s="7" t="n"/>
      <c r="E574" s="7" t="n"/>
      <c r="F574" s="8" t="n"/>
      <c r="G574" s="9" t="n"/>
      <c r="H574" s="9" t="n"/>
      <c r="I574" s="10" t="n"/>
      <c r="J574" s="10" t="n"/>
      <c r="K574" s="11">
        <f>IF(OR(OR(A574="",E574="",G574="",H574=""),D574=""),"",IF(J574&lt;&gt;"",J574,IF(D574="Day trade",MAX(0,N574)*0.01,IF(L574*0.00005&gt;1,L574*0.00005,0))))</f>
        <v/>
      </c>
      <c r="L574" s="11">
        <f>IF(OR(A574="",E574="",G574="",H574=""),"",E574*H574*IF(F574="",1,F574))</f>
        <v/>
      </c>
      <c r="M574" s="11">
        <f>IF(OR(A574="",E574="",G574="",H574=""),"",(H574-G574)*E574*IF(F574="",1,F574))</f>
        <v/>
      </c>
      <c r="N574" s="11">
        <f>IF(OR(A574="",E574="",G574="",H574=""),"",M574-N(I574))</f>
        <v/>
      </c>
      <c r="O574" s="12">
        <f>IF(A574="","",YEAR(A574)*100+MONTH(A574))</f>
        <v/>
      </c>
      <c r="P574" s="7" t="n"/>
    </row>
    <row r="575">
      <c r="A575" s="6" t="n"/>
      <c r="B575" s="7" t="n"/>
      <c r="C575" s="7" t="n"/>
      <c r="D575" s="7" t="n"/>
      <c r="E575" s="7" t="n"/>
      <c r="F575" s="8" t="n"/>
      <c r="G575" s="9" t="n"/>
      <c r="H575" s="9" t="n"/>
      <c r="I575" s="10" t="n"/>
      <c r="J575" s="10" t="n"/>
      <c r="K575" s="11">
        <f>IF(OR(OR(A575="",E575="",G575="",H575=""),D575=""),"",IF(J575&lt;&gt;"",J575,IF(D575="Day trade",MAX(0,N575)*0.01,IF(L575*0.00005&gt;1,L575*0.00005,0))))</f>
        <v/>
      </c>
      <c r="L575" s="11">
        <f>IF(OR(A575="",E575="",G575="",H575=""),"",E575*H575*IF(F575="",1,F575))</f>
        <v/>
      </c>
      <c r="M575" s="11">
        <f>IF(OR(A575="",E575="",G575="",H575=""),"",(H575-G575)*E575*IF(F575="",1,F575))</f>
        <v/>
      </c>
      <c r="N575" s="11">
        <f>IF(OR(A575="",E575="",G575="",H575=""),"",M575-N(I575))</f>
        <v/>
      </c>
      <c r="O575" s="12">
        <f>IF(A575="","",YEAR(A575)*100+MONTH(A575))</f>
        <v/>
      </c>
      <c r="P575" s="7" t="n"/>
    </row>
    <row r="576">
      <c r="A576" s="6" t="n"/>
      <c r="B576" s="7" t="n"/>
      <c r="C576" s="7" t="n"/>
      <c r="D576" s="7" t="n"/>
      <c r="E576" s="7" t="n"/>
      <c r="F576" s="8" t="n"/>
      <c r="G576" s="9" t="n"/>
      <c r="H576" s="9" t="n"/>
      <c r="I576" s="10" t="n"/>
      <c r="J576" s="10" t="n"/>
      <c r="K576" s="11">
        <f>IF(OR(OR(A576="",E576="",G576="",H576=""),D576=""),"",IF(J576&lt;&gt;"",J576,IF(D576="Day trade",MAX(0,N576)*0.01,IF(L576*0.00005&gt;1,L576*0.00005,0))))</f>
        <v/>
      </c>
      <c r="L576" s="11">
        <f>IF(OR(A576="",E576="",G576="",H576=""),"",E576*H576*IF(F576="",1,F576))</f>
        <v/>
      </c>
      <c r="M576" s="11">
        <f>IF(OR(A576="",E576="",G576="",H576=""),"",(H576-G576)*E576*IF(F576="",1,F576))</f>
        <v/>
      </c>
      <c r="N576" s="11">
        <f>IF(OR(A576="",E576="",G576="",H576=""),"",M576-N(I576))</f>
        <v/>
      </c>
      <c r="O576" s="12">
        <f>IF(A576="","",YEAR(A576)*100+MONTH(A576))</f>
        <v/>
      </c>
      <c r="P576" s="7" t="n"/>
    </row>
    <row r="577">
      <c r="A577" s="6" t="n"/>
      <c r="B577" s="7" t="n"/>
      <c r="C577" s="7" t="n"/>
      <c r="D577" s="7" t="n"/>
      <c r="E577" s="7" t="n"/>
      <c r="F577" s="8" t="n"/>
      <c r="G577" s="9" t="n"/>
      <c r="H577" s="9" t="n"/>
      <c r="I577" s="10" t="n"/>
      <c r="J577" s="10" t="n"/>
      <c r="K577" s="11">
        <f>IF(OR(OR(A577="",E577="",G577="",H577=""),D577=""),"",IF(J577&lt;&gt;"",J577,IF(D577="Day trade",MAX(0,N577)*0.01,IF(L577*0.00005&gt;1,L577*0.00005,0))))</f>
        <v/>
      </c>
      <c r="L577" s="11">
        <f>IF(OR(A577="",E577="",G577="",H577=""),"",E577*H577*IF(F577="",1,F577))</f>
        <v/>
      </c>
      <c r="M577" s="11">
        <f>IF(OR(A577="",E577="",G577="",H577=""),"",(H577-G577)*E577*IF(F577="",1,F577))</f>
        <v/>
      </c>
      <c r="N577" s="11">
        <f>IF(OR(A577="",E577="",G577="",H577=""),"",M577-N(I577))</f>
        <v/>
      </c>
      <c r="O577" s="12">
        <f>IF(A577="","",YEAR(A577)*100+MONTH(A577))</f>
        <v/>
      </c>
      <c r="P577" s="7" t="n"/>
    </row>
    <row r="578">
      <c r="A578" s="6" t="n"/>
      <c r="B578" s="7" t="n"/>
      <c r="C578" s="7" t="n"/>
      <c r="D578" s="7" t="n"/>
      <c r="E578" s="7" t="n"/>
      <c r="F578" s="8" t="n"/>
      <c r="G578" s="9" t="n"/>
      <c r="H578" s="9" t="n"/>
      <c r="I578" s="10" t="n"/>
      <c r="J578" s="10" t="n"/>
      <c r="K578" s="11">
        <f>IF(OR(OR(A578="",E578="",G578="",H578=""),D578=""),"",IF(J578&lt;&gt;"",J578,IF(D578="Day trade",MAX(0,N578)*0.01,IF(L578*0.00005&gt;1,L578*0.00005,0))))</f>
        <v/>
      </c>
      <c r="L578" s="11">
        <f>IF(OR(A578="",E578="",G578="",H578=""),"",E578*H578*IF(F578="",1,F578))</f>
        <v/>
      </c>
      <c r="M578" s="11">
        <f>IF(OR(A578="",E578="",G578="",H578=""),"",(H578-G578)*E578*IF(F578="",1,F578))</f>
        <v/>
      </c>
      <c r="N578" s="11">
        <f>IF(OR(A578="",E578="",G578="",H578=""),"",M578-N(I578))</f>
        <v/>
      </c>
      <c r="O578" s="12">
        <f>IF(A578="","",YEAR(A578)*100+MONTH(A578))</f>
        <v/>
      </c>
      <c r="P578" s="7" t="n"/>
    </row>
    <row r="579">
      <c r="A579" s="6" t="n"/>
      <c r="B579" s="7" t="n"/>
      <c r="C579" s="7" t="n"/>
      <c r="D579" s="7" t="n"/>
      <c r="E579" s="7" t="n"/>
      <c r="F579" s="8" t="n"/>
      <c r="G579" s="9" t="n"/>
      <c r="H579" s="9" t="n"/>
      <c r="I579" s="10" t="n"/>
      <c r="J579" s="10" t="n"/>
      <c r="K579" s="11">
        <f>IF(OR(OR(A579="",E579="",G579="",H579=""),D579=""),"",IF(J579&lt;&gt;"",J579,IF(D579="Day trade",MAX(0,N579)*0.01,IF(L579*0.00005&gt;1,L579*0.00005,0))))</f>
        <v/>
      </c>
      <c r="L579" s="11">
        <f>IF(OR(A579="",E579="",G579="",H579=""),"",E579*H579*IF(F579="",1,F579))</f>
        <v/>
      </c>
      <c r="M579" s="11">
        <f>IF(OR(A579="",E579="",G579="",H579=""),"",(H579-G579)*E579*IF(F579="",1,F579))</f>
        <v/>
      </c>
      <c r="N579" s="11">
        <f>IF(OR(A579="",E579="",G579="",H579=""),"",M579-N(I579))</f>
        <v/>
      </c>
      <c r="O579" s="12">
        <f>IF(A579="","",YEAR(A579)*100+MONTH(A579))</f>
        <v/>
      </c>
      <c r="P579" s="7" t="n"/>
    </row>
    <row r="580">
      <c r="A580" s="6" t="n"/>
      <c r="B580" s="7" t="n"/>
      <c r="C580" s="7" t="n"/>
      <c r="D580" s="7" t="n"/>
      <c r="E580" s="7" t="n"/>
      <c r="F580" s="8" t="n"/>
      <c r="G580" s="9" t="n"/>
      <c r="H580" s="9" t="n"/>
      <c r="I580" s="10" t="n"/>
      <c r="J580" s="10" t="n"/>
      <c r="K580" s="11">
        <f>IF(OR(OR(A580="",E580="",G580="",H580=""),D580=""),"",IF(J580&lt;&gt;"",J580,IF(D580="Day trade",MAX(0,N580)*0.01,IF(L580*0.00005&gt;1,L580*0.00005,0))))</f>
        <v/>
      </c>
      <c r="L580" s="11">
        <f>IF(OR(A580="",E580="",G580="",H580=""),"",E580*H580*IF(F580="",1,F580))</f>
        <v/>
      </c>
      <c r="M580" s="11">
        <f>IF(OR(A580="",E580="",G580="",H580=""),"",(H580-G580)*E580*IF(F580="",1,F580))</f>
        <v/>
      </c>
      <c r="N580" s="11">
        <f>IF(OR(A580="",E580="",G580="",H580=""),"",M580-N(I580))</f>
        <v/>
      </c>
      <c r="O580" s="12">
        <f>IF(A580="","",YEAR(A580)*100+MONTH(A580))</f>
        <v/>
      </c>
      <c r="P580" s="7" t="n"/>
    </row>
    <row r="581">
      <c r="A581" s="6" t="n"/>
      <c r="B581" s="7" t="n"/>
      <c r="C581" s="7" t="n"/>
      <c r="D581" s="7" t="n"/>
      <c r="E581" s="7" t="n"/>
      <c r="F581" s="8" t="n"/>
      <c r="G581" s="9" t="n"/>
      <c r="H581" s="9" t="n"/>
      <c r="I581" s="10" t="n"/>
      <c r="J581" s="10" t="n"/>
      <c r="K581" s="11">
        <f>IF(OR(OR(A581="",E581="",G581="",H581=""),D581=""),"",IF(J581&lt;&gt;"",J581,IF(D581="Day trade",MAX(0,N581)*0.01,IF(L581*0.00005&gt;1,L581*0.00005,0))))</f>
        <v/>
      </c>
      <c r="L581" s="11">
        <f>IF(OR(A581="",E581="",G581="",H581=""),"",E581*H581*IF(F581="",1,F581))</f>
        <v/>
      </c>
      <c r="M581" s="11">
        <f>IF(OR(A581="",E581="",G581="",H581=""),"",(H581-G581)*E581*IF(F581="",1,F581))</f>
        <v/>
      </c>
      <c r="N581" s="11">
        <f>IF(OR(A581="",E581="",G581="",H581=""),"",M581-N(I581))</f>
        <v/>
      </c>
      <c r="O581" s="12">
        <f>IF(A581="","",YEAR(A581)*100+MONTH(A581))</f>
        <v/>
      </c>
      <c r="P581" s="7" t="n"/>
    </row>
    <row r="582">
      <c r="A582" s="6" t="n"/>
      <c r="B582" s="7" t="n"/>
      <c r="C582" s="7" t="n"/>
      <c r="D582" s="7" t="n"/>
      <c r="E582" s="7" t="n"/>
      <c r="F582" s="8" t="n"/>
      <c r="G582" s="9" t="n"/>
      <c r="H582" s="9" t="n"/>
      <c r="I582" s="10" t="n"/>
      <c r="J582" s="10" t="n"/>
      <c r="K582" s="11">
        <f>IF(OR(OR(A582="",E582="",G582="",H582=""),D582=""),"",IF(J582&lt;&gt;"",J582,IF(D582="Day trade",MAX(0,N582)*0.01,IF(L582*0.00005&gt;1,L582*0.00005,0))))</f>
        <v/>
      </c>
      <c r="L582" s="11">
        <f>IF(OR(A582="",E582="",G582="",H582=""),"",E582*H582*IF(F582="",1,F582))</f>
        <v/>
      </c>
      <c r="M582" s="11">
        <f>IF(OR(A582="",E582="",G582="",H582=""),"",(H582-G582)*E582*IF(F582="",1,F582))</f>
        <v/>
      </c>
      <c r="N582" s="11">
        <f>IF(OR(A582="",E582="",G582="",H582=""),"",M582-N(I582))</f>
        <v/>
      </c>
      <c r="O582" s="12">
        <f>IF(A582="","",YEAR(A582)*100+MONTH(A582))</f>
        <v/>
      </c>
      <c r="P582" s="7" t="n"/>
    </row>
    <row r="583">
      <c r="A583" s="6" t="n"/>
      <c r="B583" s="7" t="n"/>
      <c r="C583" s="7" t="n"/>
      <c r="D583" s="7" t="n"/>
      <c r="E583" s="7" t="n"/>
      <c r="F583" s="8" t="n"/>
      <c r="G583" s="9" t="n"/>
      <c r="H583" s="9" t="n"/>
      <c r="I583" s="10" t="n"/>
      <c r="J583" s="10" t="n"/>
      <c r="K583" s="11">
        <f>IF(OR(OR(A583="",E583="",G583="",H583=""),D583=""),"",IF(J583&lt;&gt;"",J583,IF(D583="Day trade",MAX(0,N583)*0.01,IF(L583*0.00005&gt;1,L583*0.00005,0))))</f>
        <v/>
      </c>
      <c r="L583" s="11">
        <f>IF(OR(A583="",E583="",G583="",H583=""),"",E583*H583*IF(F583="",1,F583))</f>
        <v/>
      </c>
      <c r="M583" s="11">
        <f>IF(OR(A583="",E583="",G583="",H583=""),"",(H583-G583)*E583*IF(F583="",1,F583))</f>
        <v/>
      </c>
      <c r="N583" s="11">
        <f>IF(OR(A583="",E583="",G583="",H583=""),"",M583-N(I583))</f>
        <v/>
      </c>
      <c r="O583" s="12">
        <f>IF(A583="","",YEAR(A583)*100+MONTH(A583))</f>
        <v/>
      </c>
      <c r="P583" s="7" t="n"/>
    </row>
    <row r="584">
      <c r="A584" s="6" t="n"/>
      <c r="B584" s="7" t="n"/>
      <c r="C584" s="7" t="n"/>
      <c r="D584" s="7" t="n"/>
      <c r="E584" s="7" t="n"/>
      <c r="F584" s="8" t="n"/>
      <c r="G584" s="9" t="n"/>
      <c r="H584" s="9" t="n"/>
      <c r="I584" s="10" t="n"/>
      <c r="J584" s="10" t="n"/>
      <c r="K584" s="11">
        <f>IF(OR(OR(A584="",E584="",G584="",H584=""),D584=""),"",IF(J584&lt;&gt;"",J584,IF(D584="Day trade",MAX(0,N584)*0.01,IF(L584*0.00005&gt;1,L584*0.00005,0))))</f>
        <v/>
      </c>
      <c r="L584" s="11">
        <f>IF(OR(A584="",E584="",G584="",H584=""),"",E584*H584*IF(F584="",1,F584))</f>
        <v/>
      </c>
      <c r="M584" s="11">
        <f>IF(OR(A584="",E584="",G584="",H584=""),"",(H584-G584)*E584*IF(F584="",1,F584))</f>
        <v/>
      </c>
      <c r="N584" s="11">
        <f>IF(OR(A584="",E584="",G584="",H584=""),"",M584-N(I584))</f>
        <v/>
      </c>
      <c r="O584" s="12">
        <f>IF(A584="","",YEAR(A584)*100+MONTH(A584))</f>
        <v/>
      </c>
      <c r="P584" s="7" t="n"/>
    </row>
    <row r="585">
      <c r="A585" s="6" t="n"/>
      <c r="B585" s="7" t="n"/>
      <c r="C585" s="7" t="n"/>
      <c r="D585" s="7" t="n"/>
      <c r="E585" s="7" t="n"/>
      <c r="F585" s="8" t="n"/>
      <c r="G585" s="9" t="n"/>
      <c r="H585" s="9" t="n"/>
      <c r="I585" s="10" t="n"/>
      <c r="J585" s="10" t="n"/>
      <c r="K585" s="11">
        <f>IF(OR(OR(A585="",E585="",G585="",H585=""),D585=""),"",IF(J585&lt;&gt;"",J585,IF(D585="Day trade",MAX(0,N585)*0.01,IF(L585*0.00005&gt;1,L585*0.00005,0))))</f>
        <v/>
      </c>
      <c r="L585" s="11">
        <f>IF(OR(A585="",E585="",G585="",H585=""),"",E585*H585*IF(F585="",1,F585))</f>
        <v/>
      </c>
      <c r="M585" s="11">
        <f>IF(OR(A585="",E585="",G585="",H585=""),"",(H585-G585)*E585*IF(F585="",1,F585))</f>
        <v/>
      </c>
      <c r="N585" s="11">
        <f>IF(OR(A585="",E585="",G585="",H585=""),"",M585-N(I585))</f>
        <v/>
      </c>
      <c r="O585" s="12">
        <f>IF(A585="","",YEAR(A585)*100+MONTH(A585))</f>
        <v/>
      </c>
      <c r="P585" s="7" t="n"/>
    </row>
    <row r="586">
      <c r="A586" s="6" t="n"/>
      <c r="B586" s="7" t="n"/>
      <c r="C586" s="7" t="n"/>
      <c r="D586" s="7" t="n"/>
      <c r="E586" s="7" t="n"/>
      <c r="F586" s="8" t="n"/>
      <c r="G586" s="9" t="n"/>
      <c r="H586" s="9" t="n"/>
      <c r="I586" s="10" t="n"/>
      <c r="J586" s="10" t="n"/>
      <c r="K586" s="11">
        <f>IF(OR(OR(A586="",E586="",G586="",H586=""),D586=""),"",IF(J586&lt;&gt;"",J586,IF(D586="Day trade",MAX(0,N586)*0.01,IF(L586*0.00005&gt;1,L586*0.00005,0))))</f>
        <v/>
      </c>
      <c r="L586" s="11">
        <f>IF(OR(A586="",E586="",G586="",H586=""),"",E586*H586*IF(F586="",1,F586))</f>
        <v/>
      </c>
      <c r="M586" s="11">
        <f>IF(OR(A586="",E586="",G586="",H586=""),"",(H586-G586)*E586*IF(F586="",1,F586))</f>
        <v/>
      </c>
      <c r="N586" s="11">
        <f>IF(OR(A586="",E586="",G586="",H586=""),"",M586-N(I586))</f>
        <v/>
      </c>
      <c r="O586" s="12">
        <f>IF(A586="","",YEAR(A586)*100+MONTH(A586))</f>
        <v/>
      </c>
      <c r="P586" s="7" t="n"/>
    </row>
    <row r="587">
      <c r="A587" s="6" t="n"/>
      <c r="B587" s="7" t="n"/>
      <c r="C587" s="7" t="n"/>
      <c r="D587" s="7" t="n"/>
      <c r="E587" s="7" t="n"/>
      <c r="F587" s="8" t="n"/>
      <c r="G587" s="9" t="n"/>
      <c r="H587" s="9" t="n"/>
      <c r="I587" s="10" t="n"/>
      <c r="J587" s="10" t="n"/>
      <c r="K587" s="11">
        <f>IF(OR(OR(A587="",E587="",G587="",H587=""),D587=""),"",IF(J587&lt;&gt;"",J587,IF(D587="Day trade",MAX(0,N587)*0.01,IF(L587*0.00005&gt;1,L587*0.00005,0))))</f>
        <v/>
      </c>
      <c r="L587" s="11">
        <f>IF(OR(A587="",E587="",G587="",H587=""),"",E587*H587*IF(F587="",1,F587))</f>
        <v/>
      </c>
      <c r="M587" s="11">
        <f>IF(OR(A587="",E587="",G587="",H587=""),"",(H587-G587)*E587*IF(F587="",1,F587))</f>
        <v/>
      </c>
      <c r="N587" s="11">
        <f>IF(OR(A587="",E587="",G587="",H587=""),"",M587-N(I587))</f>
        <v/>
      </c>
      <c r="O587" s="12">
        <f>IF(A587="","",YEAR(A587)*100+MONTH(A587))</f>
        <v/>
      </c>
      <c r="P587" s="7" t="n"/>
    </row>
    <row r="588">
      <c r="A588" s="6" t="n"/>
      <c r="B588" s="7" t="n"/>
      <c r="C588" s="7" t="n"/>
      <c r="D588" s="7" t="n"/>
      <c r="E588" s="7" t="n"/>
      <c r="F588" s="8" t="n"/>
      <c r="G588" s="9" t="n"/>
      <c r="H588" s="9" t="n"/>
      <c r="I588" s="10" t="n"/>
      <c r="J588" s="10" t="n"/>
      <c r="K588" s="11">
        <f>IF(OR(OR(A588="",E588="",G588="",H588=""),D588=""),"",IF(J588&lt;&gt;"",J588,IF(D588="Day trade",MAX(0,N588)*0.01,IF(L588*0.00005&gt;1,L588*0.00005,0))))</f>
        <v/>
      </c>
      <c r="L588" s="11">
        <f>IF(OR(A588="",E588="",G588="",H588=""),"",E588*H588*IF(F588="",1,F588))</f>
        <v/>
      </c>
      <c r="M588" s="11">
        <f>IF(OR(A588="",E588="",G588="",H588=""),"",(H588-G588)*E588*IF(F588="",1,F588))</f>
        <v/>
      </c>
      <c r="N588" s="11">
        <f>IF(OR(A588="",E588="",G588="",H588=""),"",M588-N(I588))</f>
        <v/>
      </c>
      <c r="O588" s="12">
        <f>IF(A588="","",YEAR(A588)*100+MONTH(A588))</f>
        <v/>
      </c>
      <c r="P588" s="7" t="n"/>
    </row>
    <row r="589">
      <c r="A589" s="6" t="n"/>
      <c r="B589" s="7" t="n"/>
      <c r="C589" s="7" t="n"/>
      <c r="D589" s="7" t="n"/>
      <c r="E589" s="7" t="n"/>
      <c r="F589" s="8" t="n"/>
      <c r="G589" s="9" t="n"/>
      <c r="H589" s="9" t="n"/>
      <c r="I589" s="10" t="n"/>
      <c r="J589" s="10" t="n"/>
      <c r="K589" s="11">
        <f>IF(OR(OR(A589="",E589="",G589="",H589=""),D589=""),"",IF(J589&lt;&gt;"",J589,IF(D589="Day trade",MAX(0,N589)*0.01,IF(L589*0.00005&gt;1,L589*0.00005,0))))</f>
        <v/>
      </c>
      <c r="L589" s="11">
        <f>IF(OR(A589="",E589="",G589="",H589=""),"",E589*H589*IF(F589="",1,F589))</f>
        <v/>
      </c>
      <c r="M589" s="11">
        <f>IF(OR(A589="",E589="",G589="",H589=""),"",(H589-G589)*E589*IF(F589="",1,F589))</f>
        <v/>
      </c>
      <c r="N589" s="11">
        <f>IF(OR(A589="",E589="",G589="",H589=""),"",M589-N(I589))</f>
        <v/>
      </c>
      <c r="O589" s="12">
        <f>IF(A589="","",YEAR(A589)*100+MONTH(A589))</f>
        <v/>
      </c>
      <c r="P589" s="7" t="n"/>
    </row>
    <row r="590">
      <c r="A590" s="6" t="n"/>
      <c r="B590" s="7" t="n"/>
      <c r="C590" s="7" t="n"/>
      <c r="D590" s="7" t="n"/>
      <c r="E590" s="7" t="n"/>
      <c r="F590" s="8" t="n"/>
      <c r="G590" s="9" t="n"/>
      <c r="H590" s="9" t="n"/>
      <c r="I590" s="10" t="n"/>
      <c r="J590" s="10" t="n"/>
      <c r="K590" s="11">
        <f>IF(OR(OR(A590="",E590="",G590="",H590=""),D590=""),"",IF(J590&lt;&gt;"",J590,IF(D590="Day trade",MAX(0,N590)*0.01,IF(L590*0.00005&gt;1,L590*0.00005,0))))</f>
        <v/>
      </c>
      <c r="L590" s="11">
        <f>IF(OR(A590="",E590="",G590="",H590=""),"",E590*H590*IF(F590="",1,F590))</f>
        <v/>
      </c>
      <c r="M590" s="11">
        <f>IF(OR(A590="",E590="",G590="",H590=""),"",(H590-G590)*E590*IF(F590="",1,F590))</f>
        <v/>
      </c>
      <c r="N590" s="11">
        <f>IF(OR(A590="",E590="",G590="",H590=""),"",M590-N(I590))</f>
        <v/>
      </c>
      <c r="O590" s="12">
        <f>IF(A590="","",YEAR(A590)*100+MONTH(A590))</f>
        <v/>
      </c>
      <c r="P590" s="7" t="n"/>
    </row>
    <row r="591">
      <c r="A591" s="6" t="n"/>
      <c r="B591" s="7" t="n"/>
      <c r="C591" s="7" t="n"/>
      <c r="D591" s="7" t="n"/>
      <c r="E591" s="7" t="n"/>
      <c r="F591" s="8" t="n"/>
      <c r="G591" s="9" t="n"/>
      <c r="H591" s="9" t="n"/>
      <c r="I591" s="10" t="n"/>
      <c r="J591" s="10" t="n"/>
      <c r="K591" s="11">
        <f>IF(OR(OR(A591="",E591="",G591="",H591=""),D591=""),"",IF(J591&lt;&gt;"",J591,IF(D591="Day trade",MAX(0,N591)*0.01,IF(L591*0.00005&gt;1,L591*0.00005,0))))</f>
        <v/>
      </c>
      <c r="L591" s="11">
        <f>IF(OR(A591="",E591="",G591="",H591=""),"",E591*H591*IF(F591="",1,F591))</f>
        <v/>
      </c>
      <c r="M591" s="11">
        <f>IF(OR(A591="",E591="",G591="",H591=""),"",(H591-G591)*E591*IF(F591="",1,F591))</f>
        <v/>
      </c>
      <c r="N591" s="11">
        <f>IF(OR(A591="",E591="",G591="",H591=""),"",M591-N(I591))</f>
        <v/>
      </c>
      <c r="O591" s="12">
        <f>IF(A591="","",YEAR(A591)*100+MONTH(A591))</f>
        <v/>
      </c>
      <c r="P591" s="7" t="n"/>
    </row>
    <row r="592">
      <c r="A592" s="6" t="n"/>
      <c r="B592" s="7" t="n"/>
      <c r="C592" s="7" t="n"/>
      <c r="D592" s="7" t="n"/>
      <c r="E592" s="7" t="n"/>
      <c r="F592" s="8" t="n"/>
      <c r="G592" s="9" t="n"/>
      <c r="H592" s="9" t="n"/>
      <c r="I592" s="10" t="n"/>
      <c r="J592" s="10" t="n"/>
      <c r="K592" s="11">
        <f>IF(OR(OR(A592="",E592="",G592="",H592=""),D592=""),"",IF(J592&lt;&gt;"",J592,IF(D592="Day trade",MAX(0,N592)*0.01,IF(L592*0.00005&gt;1,L592*0.00005,0))))</f>
        <v/>
      </c>
      <c r="L592" s="11">
        <f>IF(OR(A592="",E592="",G592="",H592=""),"",E592*H592*IF(F592="",1,F592))</f>
        <v/>
      </c>
      <c r="M592" s="11">
        <f>IF(OR(A592="",E592="",G592="",H592=""),"",(H592-G592)*E592*IF(F592="",1,F592))</f>
        <v/>
      </c>
      <c r="N592" s="11">
        <f>IF(OR(A592="",E592="",G592="",H592=""),"",M592-N(I592))</f>
        <v/>
      </c>
      <c r="O592" s="12">
        <f>IF(A592="","",YEAR(A592)*100+MONTH(A592))</f>
        <v/>
      </c>
      <c r="P592" s="7" t="n"/>
    </row>
    <row r="593">
      <c r="A593" s="6" t="n"/>
      <c r="B593" s="7" t="n"/>
      <c r="C593" s="7" t="n"/>
      <c r="D593" s="7" t="n"/>
      <c r="E593" s="7" t="n"/>
      <c r="F593" s="8" t="n"/>
      <c r="G593" s="9" t="n"/>
      <c r="H593" s="9" t="n"/>
      <c r="I593" s="10" t="n"/>
      <c r="J593" s="10" t="n"/>
      <c r="K593" s="11">
        <f>IF(OR(OR(A593="",E593="",G593="",H593=""),D593=""),"",IF(J593&lt;&gt;"",J593,IF(D593="Day trade",MAX(0,N593)*0.01,IF(L593*0.00005&gt;1,L593*0.00005,0))))</f>
        <v/>
      </c>
      <c r="L593" s="11">
        <f>IF(OR(A593="",E593="",G593="",H593=""),"",E593*H593*IF(F593="",1,F593))</f>
        <v/>
      </c>
      <c r="M593" s="11">
        <f>IF(OR(A593="",E593="",G593="",H593=""),"",(H593-G593)*E593*IF(F593="",1,F593))</f>
        <v/>
      </c>
      <c r="N593" s="11">
        <f>IF(OR(A593="",E593="",G593="",H593=""),"",M593-N(I593))</f>
        <v/>
      </c>
      <c r="O593" s="12">
        <f>IF(A593="","",YEAR(A593)*100+MONTH(A593))</f>
        <v/>
      </c>
      <c r="P593" s="7" t="n"/>
    </row>
    <row r="594">
      <c r="A594" s="6" t="n"/>
      <c r="B594" s="7" t="n"/>
      <c r="C594" s="7" t="n"/>
      <c r="D594" s="7" t="n"/>
      <c r="E594" s="7" t="n"/>
      <c r="F594" s="8" t="n"/>
      <c r="G594" s="9" t="n"/>
      <c r="H594" s="9" t="n"/>
      <c r="I594" s="10" t="n"/>
      <c r="J594" s="10" t="n"/>
      <c r="K594" s="11">
        <f>IF(OR(OR(A594="",E594="",G594="",H594=""),D594=""),"",IF(J594&lt;&gt;"",J594,IF(D594="Day trade",MAX(0,N594)*0.01,IF(L594*0.00005&gt;1,L594*0.00005,0))))</f>
        <v/>
      </c>
      <c r="L594" s="11">
        <f>IF(OR(A594="",E594="",G594="",H594=""),"",E594*H594*IF(F594="",1,F594))</f>
        <v/>
      </c>
      <c r="M594" s="11">
        <f>IF(OR(A594="",E594="",G594="",H594=""),"",(H594-G594)*E594*IF(F594="",1,F594))</f>
        <v/>
      </c>
      <c r="N594" s="11">
        <f>IF(OR(A594="",E594="",G594="",H594=""),"",M594-N(I594))</f>
        <v/>
      </c>
      <c r="O594" s="12">
        <f>IF(A594="","",YEAR(A594)*100+MONTH(A594))</f>
        <v/>
      </c>
      <c r="P594" s="7" t="n"/>
    </row>
    <row r="595">
      <c r="A595" s="6" t="n"/>
      <c r="B595" s="7" t="n"/>
      <c r="C595" s="7" t="n"/>
      <c r="D595" s="7" t="n"/>
      <c r="E595" s="7" t="n"/>
      <c r="F595" s="8" t="n"/>
      <c r="G595" s="9" t="n"/>
      <c r="H595" s="9" t="n"/>
      <c r="I595" s="10" t="n"/>
      <c r="J595" s="10" t="n"/>
      <c r="K595" s="11">
        <f>IF(OR(OR(A595="",E595="",G595="",H595=""),D595=""),"",IF(J595&lt;&gt;"",J595,IF(D595="Day trade",MAX(0,N595)*0.01,IF(L595*0.00005&gt;1,L595*0.00005,0))))</f>
        <v/>
      </c>
      <c r="L595" s="11">
        <f>IF(OR(A595="",E595="",G595="",H595=""),"",E595*H595*IF(F595="",1,F595))</f>
        <v/>
      </c>
      <c r="M595" s="11">
        <f>IF(OR(A595="",E595="",G595="",H595=""),"",(H595-G595)*E595*IF(F595="",1,F595))</f>
        <v/>
      </c>
      <c r="N595" s="11">
        <f>IF(OR(A595="",E595="",G595="",H595=""),"",M595-N(I595))</f>
        <v/>
      </c>
      <c r="O595" s="12">
        <f>IF(A595="","",YEAR(A595)*100+MONTH(A595))</f>
        <v/>
      </c>
      <c r="P595" s="7" t="n"/>
    </row>
    <row r="596">
      <c r="A596" s="6" t="n"/>
      <c r="B596" s="7" t="n"/>
      <c r="C596" s="7" t="n"/>
      <c r="D596" s="7" t="n"/>
      <c r="E596" s="7" t="n"/>
      <c r="F596" s="8" t="n"/>
      <c r="G596" s="9" t="n"/>
      <c r="H596" s="9" t="n"/>
      <c r="I596" s="10" t="n"/>
      <c r="J596" s="10" t="n"/>
      <c r="K596" s="11">
        <f>IF(OR(OR(A596="",E596="",G596="",H596=""),D596=""),"",IF(J596&lt;&gt;"",J596,IF(D596="Day trade",MAX(0,N596)*0.01,IF(L596*0.00005&gt;1,L596*0.00005,0))))</f>
        <v/>
      </c>
      <c r="L596" s="11">
        <f>IF(OR(A596="",E596="",G596="",H596=""),"",E596*H596*IF(F596="",1,F596))</f>
        <v/>
      </c>
      <c r="M596" s="11">
        <f>IF(OR(A596="",E596="",G596="",H596=""),"",(H596-G596)*E596*IF(F596="",1,F596))</f>
        <v/>
      </c>
      <c r="N596" s="11">
        <f>IF(OR(A596="",E596="",G596="",H596=""),"",M596-N(I596))</f>
        <v/>
      </c>
      <c r="O596" s="12">
        <f>IF(A596="","",YEAR(A596)*100+MONTH(A596))</f>
        <v/>
      </c>
      <c r="P596" s="7" t="n"/>
    </row>
    <row r="597">
      <c r="A597" s="6" t="n"/>
      <c r="B597" s="7" t="n"/>
      <c r="C597" s="7" t="n"/>
      <c r="D597" s="7" t="n"/>
      <c r="E597" s="7" t="n"/>
      <c r="F597" s="8" t="n"/>
      <c r="G597" s="9" t="n"/>
      <c r="H597" s="9" t="n"/>
      <c r="I597" s="10" t="n"/>
      <c r="J597" s="10" t="n"/>
      <c r="K597" s="11">
        <f>IF(OR(OR(A597="",E597="",G597="",H597=""),D597=""),"",IF(J597&lt;&gt;"",J597,IF(D597="Day trade",MAX(0,N597)*0.01,IF(L597*0.00005&gt;1,L597*0.00005,0))))</f>
        <v/>
      </c>
      <c r="L597" s="11">
        <f>IF(OR(A597="",E597="",G597="",H597=""),"",E597*H597*IF(F597="",1,F597))</f>
        <v/>
      </c>
      <c r="M597" s="11">
        <f>IF(OR(A597="",E597="",G597="",H597=""),"",(H597-G597)*E597*IF(F597="",1,F597))</f>
        <v/>
      </c>
      <c r="N597" s="11">
        <f>IF(OR(A597="",E597="",G597="",H597=""),"",M597-N(I597))</f>
        <v/>
      </c>
      <c r="O597" s="12">
        <f>IF(A597="","",YEAR(A597)*100+MONTH(A597))</f>
        <v/>
      </c>
      <c r="P597" s="7" t="n"/>
    </row>
    <row r="598">
      <c r="A598" s="6" t="n"/>
      <c r="B598" s="7" t="n"/>
      <c r="C598" s="7" t="n"/>
      <c r="D598" s="7" t="n"/>
      <c r="E598" s="7" t="n"/>
      <c r="F598" s="8" t="n"/>
      <c r="G598" s="9" t="n"/>
      <c r="H598" s="9" t="n"/>
      <c r="I598" s="10" t="n"/>
      <c r="J598" s="10" t="n"/>
      <c r="K598" s="11">
        <f>IF(OR(OR(A598="",E598="",G598="",H598=""),D598=""),"",IF(J598&lt;&gt;"",J598,IF(D598="Day trade",MAX(0,N598)*0.01,IF(L598*0.00005&gt;1,L598*0.00005,0))))</f>
        <v/>
      </c>
      <c r="L598" s="11">
        <f>IF(OR(A598="",E598="",G598="",H598=""),"",E598*H598*IF(F598="",1,F598))</f>
        <v/>
      </c>
      <c r="M598" s="11">
        <f>IF(OR(A598="",E598="",G598="",H598=""),"",(H598-G598)*E598*IF(F598="",1,F598))</f>
        <v/>
      </c>
      <c r="N598" s="11">
        <f>IF(OR(A598="",E598="",G598="",H598=""),"",M598-N(I598))</f>
        <v/>
      </c>
      <c r="O598" s="12">
        <f>IF(A598="","",YEAR(A598)*100+MONTH(A598))</f>
        <v/>
      </c>
      <c r="P598" s="7" t="n"/>
    </row>
    <row r="599">
      <c r="A599" s="6" t="n"/>
      <c r="B599" s="7" t="n"/>
      <c r="C599" s="7" t="n"/>
      <c r="D599" s="7" t="n"/>
      <c r="E599" s="7" t="n"/>
      <c r="F599" s="8" t="n"/>
      <c r="G599" s="9" t="n"/>
      <c r="H599" s="9" t="n"/>
      <c r="I599" s="10" t="n"/>
      <c r="J599" s="10" t="n"/>
      <c r="K599" s="11">
        <f>IF(OR(OR(A599="",E599="",G599="",H599=""),D599=""),"",IF(J599&lt;&gt;"",J599,IF(D599="Day trade",MAX(0,N599)*0.01,IF(L599*0.00005&gt;1,L599*0.00005,0))))</f>
        <v/>
      </c>
      <c r="L599" s="11">
        <f>IF(OR(A599="",E599="",G599="",H599=""),"",E599*H599*IF(F599="",1,F599))</f>
        <v/>
      </c>
      <c r="M599" s="11">
        <f>IF(OR(A599="",E599="",G599="",H599=""),"",(H599-G599)*E599*IF(F599="",1,F599))</f>
        <v/>
      </c>
      <c r="N599" s="11">
        <f>IF(OR(A599="",E599="",G599="",H599=""),"",M599-N(I599))</f>
        <v/>
      </c>
      <c r="O599" s="12">
        <f>IF(A599="","",YEAR(A599)*100+MONTH(A599))</f>
        <v/>
      </c>
      <c r="P599" s="7" t="n"/>
    </row>
    <row r="600">
      <c r="A600" s="6" t="n"/>
      <c r="B600" s="7" t="n"/>
      <c r="C600" s="7" t="n"/>
      <c r="D600" s="7" t="n"/>
      <c r="E600" s="7" t="n"/>
      <c r="F600" s="8" t="n"/>
      <c r="G600" s="9" t="n"/>
      <c r="H600" s="9" t="n"/>
      <c r="I600" s="10" t="n"/>
      <c r="J600" s="10" t="n"/>
      <c r="K600" s="11">
        <f>IF(OR(OR(A600="",E600="",G600="",H600=""),D600=""),"",IF(J600&lt;&gt;"",J600,IF(D600="Day trade",MAX(0,N600)*0.01,IF(L600*0.00005&gt;1,L600*0.00005,0))))</f>
        <v/>
      </c>
      <c r="L600" s="11">
        <f>IF(OR(A600="",E600="",G600="",H600=""),"",E600*H600*IF(F600="",1,F600))</f>
        <v/>
      </c>
      <c r="M600" s="11">
        <f>IF(OR(A600="",E600="",G600="",H600=""),"",(H600-G600)*E600*IF(F600="",1,F600))</f>
        <v/>
      </c>
      <c r="N600" s="11">
        <f>IF(OR(A600="",E600="",G600="",H600=""),"",M600-N(I600))</f>
        <v/>
      </c>
      <c r="O600" s="12">
        <f>IF(A600="","",YEAR(A600)*100+MONTH(A600))</f>
        <v/>
      </c>
      <c r="P600" s="7" t="n"/>
    </row>
    <row r="601">
      <c r="A601" s="6" t="n"/>
      <c r="B601" s="7" t="n"/>
      <c r="C601" s="7" t="n"/>
      <c r="D601" s="7" t="n"/>
      <c r="E601" s="7" t="n"/>
      <c r="F601" s="8" t="n"/>
      <c r="G601" s="9" t="n"/>
      <c r="H601" s="9" t="n"/>
      <c r="I601" s="10" t="n"/>
      <c r="J601" s="10" t="n"/>
      <c r="K601" s="11">
        <f>IF(OR(OR(A601="",E601="",G601="",H601=""),D601=""),"",IF(J601&lt;&gt;"",J601,IF(D601="Day trade",MAX(0,N601)*0.01,IF(L601*0.00005&gt;1,L601*0.00005,0))))</f>
        <v/>
      </c>
      <c r="L601" s="11">
        <f>IF(OR(A601="",E601="",G601="",H601=""),"",E601*H601*IF(F601="",1,F601))</f>
        <v/>
      </c>
      <c r="M601" s="11">
        <f>IF(OR(A601="",E601="",G601="",H601=""),"",(H601-G601)*E601*IF(F601="",1,F601))</f>
        <v/>
      </c>
      <c r="N601" s="11">
        <f>IF(OR(A601="",E601="",G601="",H601=""),"",M601-N(I601))</f>
        <v/>
      </c>
      <c r="O601" s="12">
        <f>IF(A601="","",YEAR(A601)*100+MONTH(A601))</f>
        <v/>
      </c>
      <c r="P601" s="7" t="n"/>
    </row>
    <row r="602">
      <c r="A602" s="6" t="n"/>
      <c r="B602" s="7" t="n"/>
      <c r="C602" s="7" t="n"/>
      <c r="D602" s="7" t="n"/>
      <c r="E602" s="7" t="n"/>
      <c r="F602" s="8" t="n"/>
      <c r="G602" s="9" t="n"/>
      <c r="H602" s="9" t="n"/>
      <c r="I602" s="10" t="n"/>
      <c r="J602" s="10" t="n"/>
      <c r="K602" s="11">
        <f>IF(OR(OR(A602="",E602="",G602="",H602=""),D602=""),"",IF(J602&lt;&gt;"",J602,IF(D602="Day trade",MAX(0,N602)*0.01,IF(L602*0.00005&gt;1,L602*0.00005,0))))</f>
        <v/>
      </c>
      <c r="L602" s="11">
        <f>IF(OR(A602="",E602="",G602="",H602=""),"",E602*H602*IF(F602="",1,F602))</f>
        <v/>
      </c>
      <c r="M602" s="11">
        <f>IF(OR(A602="",E602="",G602="",H602=""),"",(H602-G602)*E602*IF(F602="",1,F602))</f>
        <v/>
      </c>
      <c r="N602" s="11">
        <f>IF(OR(A602="",E602="",G602="",H602=""),"",M602-N(I602))</f>
        <v/>
      </c>
      <c r="O602" s="12">
        <f>IF(A602="","",YEAR(A602)*100+MONTH(A602))</f>
        <v/>
      </c>
      <c r="P602" s="7" t="n"/>
    </row>
    <row r="603">
      <c r="A603" s="6" t="n"/>
      <c r="B603" s="7" t="n"/>
      <c r="C603" s="7" t="n"/>
      <c r="D603" s="7" t="n"/>
      <c r="E603" s="7" t="n"/>
      <c r="F603" s="8" t="n"/>
      <c r="G603" s="9" t="n"/>
      <c r="H603" s="9" t="n"/>
      <c r="I603" s="10" t="n"/>
      <c r="J603" s="10" t="n"/>
      <c r="K603" s="11">
        <f>IF(OR(OR(A603="",E603="",G603="",H603=""),D603=""),"",IF(J603&lt;&gt;"",J603,IF(D603="Day trade",MAX(0,N603)*0.01,IF(L603*0.00005&gt;1,L603*0.00005,0))))</f>
        <v/>
      </c>
      <c r="L603" s="11">
        <f>IF(OR(A603="",E603="",G603="",H603=""),"",E603*H603*IF(F603="",1,F603))</f>
        <v/>
      </c>
      <c r="M603" s="11">
        <f>IF(OR(A603="",E603="",G603="",H603=""),"",(H603-G603)*E603*IF(F603="",1,F603))</f>
        <v/>
      </c>
      <c r="N603" s="11">
        <f>IF(OR(A603="",E603="",G603="",H603=""),"",M603-N(I603))</f>
        <v/>
      </c>
      <c r="O603" s="12">
        <f>IF(A603="","",YEAR(A603)*100+MONTH(A603))</f>
        <v/>
      </c>
      <c r="P603" s="7" t="n"/>
    </row>
    <row r="604">
      <c r="A604" s="6" t="n"/>
      <c r="B604" s="7" t="n"/>
      <c r="C604" s="7" t="n"/>
      <c r="D604" s="7" t="n"/>
      <c r="E604" s="7" t="n"/>
      <c r="F604" s="8" t="n"/>
      <c r="G604" s="9" t="n"/>
      <c r="H604" s="9" t="n"/>
      <c r="I604" s="10" t="n"/>
      <c r="J604" s="10" t="n"/>
      <c r="K604" s="11">
        <f>IF(OR(OR(A604="",E604="",G604="",H604=""),D604=""),"",IF(J604&lt;&gt;"",J604,IF(D604="Day trade",MAX(0,N604)*0.01,IF(L604*0.00005&gt;1,L604*0.00005,0))))</f>
        <v/>
      </c>
      <c r="L604" s="11">
        <f>IF(OR(A604="",E604="",G604="",H604=""),"",E604*H604*IF(F604="",1,F604))</f>
        <v/>
      </c>
      <c r="M604" s="11">
        <f>IF(OR(A604="",E604="",G604="",H604=""),"",(H604-G604)*E604*IF(F604="",1,F604))</f>
        <v/>
      </c>
      <c r="N604" s="11">
        <f>IF(OR(A604="",E604="",G604="",H604=""),"",M604-N(I604))</f>
        <v/>
      </c>
      <c r="O604" s="12">
        <f>IF(A604="","",YEAR(A604)*100+MONTH(A604))</f>
        <v/>
      </c>
      <c r="P604" s="7" t="n"/>
    </row>
    <row r="605">
      <c r="A605" s="6" t="n"/>
      <c r="B605" s="7" t="n"/>
      <c r="C605" s="7" t="n"/>
      <c r="D605" s="7" t="n"/>
      <c r="E605" s="7" t="n"/>
      <c r="F605" s="8" t="n"/>
      <c r="G605" s="9" t="n"/>
      <c r="H605" s="9" t="n"/>
      <c r="I605" s="10" t="n"/>
      <c r="J605" s="10" t="n"/>
      <c r="K605" s="11">
        <f>IF(OR(OR(A605="",E605="",G605="",H605=""),D605=""),"",IF(J605&lt;&gt;"",J605,IF(D605="Day trade",MAX(0,N605)*0.01,IF(L605*0.00005&gt;1,L605*0.00005,0))))</f>
        <v/>
      </c>
      <c r="L605" s="11">
        <f>IF(OR(A605="",E605="",G605="",H605=""),"",E605*H605*IF(F605="",1,F605))</f>
        <v/>
      </c>
      <c r="M605" s="11">
        <f>IF(OR(A605="",E605="",G605="",H605=""),"",(H605-G605)*E605*IF(F605="",1,F605))</f>
        <v/>
      </c>
      <c r="N605" s="11">
        <f>IF(OR(A605="",E605="",G605="",H605=""),"",M605-N(I605))</f>
        <v/>
      </c>
      <c r="O605" s="12">
        <f>IF(A605="","",YEAR(A605)*100+MONTH(A605))</f>
        <v/>
      </c>
      <c r="P605" s="7" t="n"/>
    </row>
    <row r="606">
      <c r="A606" s="6" t="n"/>
      <c r="B606" s="7" t="n"/>
      <c r="C606" s="7" t="n"/>
      <c r="D606" s="7" t="n"/>
      <c r="E606" s="7" t="n"/>
      <c r="F606" s="8" t="n"/>
      <c r="G606" s="9" t="n"/>
      <c r="H606" s="9" t="n"/>
      <c r="I606" s="10" t="n"/>
      <c r="J606" s="10" t="n"/>
      <c r="K606" s="11">
        <f>IF(OR(OR(A606="",E606="",G606="",H606=""),D606=""),"",IF(J606&lt;&gt;"",J606,IF(D606="Day trade",MAX(0,N606)*0.01,IF(L606*0.00005&gt;1,L606*0.00005,0))))</f>
        <v/>
      </c>
      <c r="L606" s="11">
        <f>IF(OR(A606="",E606="",G606="",H606=""),"",E606*H606*IF(F606="",1,F606))</f>
        <v/>
      </c>
      <c r="M606" s="11">
        <f>IF(OR(A606="",E606="",G606="",H606=""),"",(H606-G606)*E606*IF(F606="",1,F606))</f>
        <v/>
      </c>
      <c r="N606" s="11">
        <f>IF(OR(A606="",E606="",G606="",H606=""),"",M606-N(I606))</f>
        <v/>
      </c>
      <c r="O606" s="12">
        <f>IF(A606="","",YEAR(A606)*100+MONTH(A606))</f>
        <v/>
      </c>
      <c r="P606" s="7" t="n"/>
    </row>
    <row r="607">
      <c r="A607" s="6" t="n"/>
      <c r="B607" s="7" t="n"/>
      <c r="C607" s="7" t="n"/>
      <c r="D607" s="7" t="n"/>
      <c r="E607" s="7" t="n"/>
      <c r="F607" s="8" t="n"/>
      <c r="G607" s="9" t="n"/>
      <c r="H607" s="9" t="n"/>
      <c r="I607" s="10" t="n"/>
      <c r="J607" s="10" t="n"/>
      <c r="K607" s="11">
        <f>IF(OR(OR(A607="",E607="",G607="",H607=""),D607=""),"",IF(J607&lt;&gt;"",J607,IF(D607="Day trade",MAX(0,N607)*0.01,IF(L607*0.00005&gt;1,L607*0.00005,0))))</f>
        <v/>
      </c>
      <c r="L607" s="11">
        <f>IF(OR(A607="",E607="",G607="",H607=""),"",E607*H607*IF(F607="",1,F607))</f>
        <v/>
      </c>
      <c r="M607" s="11">
        <f>IF(OR(A607="",E607="",G607="",H607=""),"",(H607-G607)*E607*IF(F607="",1,F607))</f>
        <v/>
      </c>
      <c r="N607" s="11">
        <f>IF(OR(A607="",E607="",G607="",H607=""),"",M607-N(I607))</f>
        <v/>
      </c>
      <c r="O607" s="12">
        <f>IF(A607="","",YEAR(A607)*100+MONTH(A607))</f>
        <v/>
      </c>
      <c r="P607" s="7" t="n"/>
    </row>
    <row r="608">
      <c r="A608" s="6" t="n"/>
      <c r="B608" s="7" t="n"/>
      <c r="C608" s="7" t="n"/>
      <c r="D608" s="7" t="n"/>
      <c r="E608" s="7" t="n"/>
      <c r="F608" s="8" t="n"/>
      <c r="G608" s="9" t="n"/>
      <c r="H608" s="9" t="n"/>
      <c r="I608" s="10" t="n"/>
      <c r="J608" s="10" t="n"/>
      <c r="K608" s="11">
        <f>IF(OR(OR(A608="",E608="",G608="",H608=""),D608=""),"",IF(J608&lt;&gt;"",J608,IF(D608="Day trade",MAX(0,N608)*0.01,IF(L608*0.00005&gt;1,L608*0.00005,0))))</f>
        <v/>
      </c>
      <c r="L608" s="11">
        <f>IF(OR(A608="",E608="",G608="",H608=""),"",E608*H608*IF(F608="",1,F608))</f>
        <v/>
      </c>
      <c r="M608" s="11">
        <f>IF(OR(A608="",E608="",G608="",H608=""),"",(H608-G608)*E608*IF(F608="",1,F608))</f>
        <v/>
      </c>
      <c r="N608" s="11">
        <f>IF(OR(A608="",E608="",G608="",H608=""),"",M608-N(I608))</f>
        <v/>
      </c>
      <c r="O608" s="12">
        <f>IF(A608="","",YEAR(A608)*100+MONTH(A608))</f>
        <v/>
      </c>
      <c r="P608" s="7" t="n"/>
    </row>
    <row r="609">
      <c r="A609" s="6" t="n"/>
      <c r="B609" s="7" t="n"/>
      <c r="C609" s="7" t="n"/>
      <c r="D609" s="7" t="n"/>
      <c r="E609" s="7" t="n"/>
      <c r="F609" s="8" t="n"/>
      <c r="G609" s="9" t="n"/>
      <c r="H609" s="9" t="n"/>
      <c r="I609" s="10" t="n"/>
      <c r="J609" s="10" t="n"/>
      <c r="K609" s="11">
        <f>IF(OR(OR(A609="",E609="",G609="",H609=""),D609=""),"",IF(J609&lt;&gt;"",J609,IF(D609="Day trade",MAX(0,N609)*0.01,IF(L609*0.00005&gt;1,L609*0.00005,0))))</f>
        <v/>
      </c>
      <c r="L609" s="11">
        <f>IF(OR(A609="",E609="",G609="",H609=""),"",E609*H609*IF(F609="",1,F609))</f>
        <v/>
      </c>
      <c r="M609" s="11">
        <f>IF(OR(A609="",E609="",G609="",H609=""),"",(H609-G609)*E609*IF(F609="",1,F609))</f>
        <v/>
      </c>
      <c r="N609" s="11">
        <f>IF(OR(A609="",E609="",G609="",H609=""),"",M609-N(I609))</f>
        <v/>
      </c>
      <c r="O609" s="12">
        <f>IF(A609="","",YEAR(A609)*100+MONTH(A609))</f>
        <v/>
      </c>
      <c r="P609" s="7" t="n"/>
    </row>
    <row r="610">
      <c r="A610" s="6" t="n"/>
      <c r="B610" s="7" t="n"/>
      <c r="C610" s="7" t="n"/>
      <c r="D610" s="7" t="n"/>
      <c r="E610" s="7" t="n"/>
      <c r="F610" s="8" t="n"/>
      <c r="G610" s="9" t="n"/>
      <c r="H610" s="9" t="n"/>
      <c r="I610" s="10" t="n"/>
      <c r="J610" s="10" t="n"/>
      <c r="K610" s="11">
        <f>IF(OR(OR(A610="",E610="",G610="",H610=""),D610=""),"",IF(J610&lt;&gt;"",J610,IF(D610="Day trade",MAX(0,N610)*0.01,IF(L610*0.00005&gt;1,L610*0.00005,0))))</f>
        <v/>
      </c>
      <c r="L610" s="11">
        <f>IF(OR(A610="",E610="",G610="",H610=""),"",E610*H610*IF(F610="",1,F610))</f>
        <v/>
      </c>
      <c r="M610" s="11">
        <f>IF(OR(A610="",E610="",G610="",H610=""),"",(H610-G610)*E610*IF(F610="",1,F610))</f>
        <v/>
      </c>
      <c r="N610" s="11">
        <f>IF(OR(A610="",E610="",G610="",H610=""),"",M610-N(I610))</f>
        <v/>
      </c>
      <c r="O610" s="12">
        <f>IF(A610="","",YEAR(A610)*100+MONTH(A610))</f>
        <v/>
      </c>
      <c r="P610" s="7" t="n"/>
    </row>
    <row r="611">
      <c r="A611" s="6" t="n"/>
      <c r="B611" s="7" t="n"/>
      <c r="C611" s="7" t="n"/>
      <c r="D611" s="7" t="n"/>
      <c r="E611" s="7" t="n"/>
      <c r="F611" s="8" t="n"/>
      <c r="G611" s="9" t="n"/>
      <c r="H611" s="9" t="n"/>
      <c r="I611" s="10" t="n"/>
      <c r="J611" s="10" t="n"/>
      <c r="K611" s="11">
        <f>IF(OR(OR(A611="",E611="",G611="",H611=""),D611=""),"",IF(J611&lt;&gt;"",J611,IF(D611="Day trade",MAX(0,N611)*0.01,IF(L611*0.00005&gt;1,L611*0.00005,0))))</f>
        <v/>
      </c>
      <c r="L611" s="11">
        <f>IF(OR(A611="",E611="",G611="",H611=""),"",E611*H611*IF(F611="",1,F611))</f>
        <v/>
      </c>
      <c r="M611" s="11">
        <f>IF(OR(A611="",E611="",G611="",H611=""),"",(H611-G611)*E611*IF(F611="",1,F611))</f>
        <v/>
      </c>
      <c r="N611" s="11">
        <f>IF(OR(A611="",E611="",G611="",H611=""),"",M611-N(I611))</f>
        <v/>
      </c>
      <c r="O611" s="12">
        <f>IF(A611="","",YEAR(A611)*100+MONTH(A611))</f>
        <v/>
      </c>
      <c r="P611" s="7" t="n"/>
    </row>
    <row r="612">
      <c r="A612" s="6" t="n"/>
      <c r="B612" s="7" t="n"/>
      <c r="C612" s="7" t="n"/>
      <c r="D612" s="7" t="n"/>
      <c r="E612" s="7" t="n"/>
      <c r="F612" s="8" t="n"/>
      <c r="G612" s="9" t="n"/>
      <c r="H612" s="9" t="n"/>
      <c r="I612" s="10" t="n"/>
      <c r="J612" s="10" t="n"/>
      <c r="K612" s="11">
        <f>IF(OR(OR(A612="",E612="",G612="",H612=""),D612=""),"",IF(J612&lt;&gt;"",J612,IF(D612="Day trade",MAX(0,N612)*0.01,IF(L612*0.00005&gt;1,L612*0.00005,0))))</f>
        <v/>
      </c>
      <c r="L612" s="11">
        <f>IF(OR(A612="",E612="",G612="",H612=""),"",E612*H612*IF(F612="",1,F612))</f>
        <v/>
      </c>
      <c r="M612" s="11">
        <f>IF(OR(A612="",E612="",G612="",H612=""),"",(H612-G612)*E612*IF(F612="",1,F612))</f>
        <v/>
      </c>
      <c r="N612" s="11">
        <f>IF(OR(A612="",E612="",G612="",H612=""),"",M612-N(I612))</f>
        <v/>
      </c>
      <c r="O612" s="12">
        <f>IF(A612="","",YEAR(A612)*100+MONTH(A612))</f>
        <v/>
      </c>
      <c r="P612" s="7" t="n"/>
    </row>
    <row r="613">
      <c r="A613" s="6" t="n"/>
      <c r="B613" s="7" t="n"/>
      <c r="C613" s="7" t="n"/>
      <c r="D613" s="7" t="n"/>
      <c r="E613" s="7" t="n"/>
      <c r="F613" s="8" t="n"/>
      <c r="G613" s="9" t="n"/>
      <c r="H613" s="9" t="n"/>
      <c r="I613" s="10" t="n"/>
      <c r="J613" s="10" t="n"/>
      <c r="K613" s="11">
        <f>IF(OR(OR(A613="",E613="",G613="",H613=""),D613=""),"",IF(J613&lt;&gt;"",J613,IF(D613="Day trade",MAX(0,N613)*0.01,IF(L613*0.00005&gt;1,L613*0.00005,0))))</f>
        <v/>
      </c>
      <c r="L613" s="11">
        <f>IF(OR(A613="",E613="",G613="",H613=""),"",E613*H613*IF(F613="",1,F613))</f>
        <v/>
      </c>
      <c r="M613" s="11">
        <f>IF(OR(A613="",E613="",G613="",H613=""),"",(H613-G613)*E613*IF(F613="",1,F613))</f>
        <v/>
      </c>
      <c r="N613" s="11">
        <f>IF(OR(A613="",E613="",G613="",H613=""),"",M613-N(I613))</f>
        <v/>
      </c>
      <c r="O613" s="12">
        <f>IF(A613="","",YEAR(A613)*100+MONTH(A613))</f>
        <v/>
      </c>
      <c r="P613" s="7" t="n"/>
    </row>
    <row r="614">
      <c r="A614" s="6" t="n"/>
      <c r="B614" s="7" t="n"/>
      <c r="C614" s="7" t="n"/>
      <c r="D614" s="7" t="n"/>
      <c r="E614" s="7" t="n"/>
      <c r="F614" s="8" t="n"/>
      <c r="G614" s="9" t="n"/>
      <c r="H614" s="9" t="n"/>
      <c r="I614" s="10" t="n"/>
      <c r="J614" s="10" t="n"/>
      <c r="K614" s="11">
        <f>IF(OR(OR(A614="",E614="",G614="",H614=""),D614=""),"",IF(J614&lt;&gt;"",J614,IF(D614="Day trade",MAX(0,N614)*0.01,IF(L614*0.00005&gt;1,L614*0.00005,0))))</f>
        <v/>
      </c>
      <c r="L614" s="11">
        <f>IF(OR(A614="",E614="",G614="",H614=""),"",E614*H614*IF(F614="",1,F614))</f>
        <v/>
      </c>
      <c r="M614" s="11">
        <f>IF(OR(A614="",E614="",G614="",H614=""),"",(H614-G614)*E614*IF(F614="",1,F614))</f>
        <v/>
      </c>
      <c r="N614" s="11">
        <f>IF(OR(A614="",E614="",G614="",H614=""),"",M614-N(I614))</f>
        <v/>
      </c>
      <c r="O614" s="12">
        <f>IF(A614="","",YEAR(A614)*100+MONTH(A614))</f>
        <v/>
      </c>
      <c r="P614" s="7" t="n"/>
    </row>
    <row r="615">
      <c r="A615" s="6" t="n"/>
      <c r="B615" s="7" t="n"/>
      <c r="C615" s="7" t="n"/>
      <c r="D615" s="7" t="n"/>
      <c r="E615" s="7" t="n"/>
      <c r="F615" s="8" t="n"/>
      <c r="G615" s="9" t="n"/>
      <c r="H615" s="9" t="n"/>
      <c r="I615" s="10" t="n"/>
      <c r="J615" s="10" t="n"/>
      <c r="K615" s="11">
        <f>IF(OR(OR(A615="",E615="",G615="",H615=""),D615=""),"",IF(J615&lt;&gt;"",J615,IF(D615="Day trade",MAX(0,N615)*0.01,IF(L615*0.00005&gt;1,L615*0.00005,0))))</f>
        <v/>
      </c>
      <c r="L615" s="11">
        <f>IF(OR(A615="",E615="",G615="",H615=""),"",E615*H615*IF(F615="",1,F615))</f>
        <v/>
      </c>
      <c r="M615" s="11">
        <f>IF(OR(A615="",E615="",G615="",H615=""),"",(H615-G615)*E615*IF(F615="",1,F615))</f>
        <v/>
      </c>
      <c r="N615" s="11">
        <f>IF(OR(A615="",E615="",G615="",H615=""),"",M615-N(I615))</f>
        <v/>
      </c>
      <c r="O615" s="12">
        <f>IF(A615="","",YEAR(A615)*100+MONTH(A615))</f>
        <v/>
      </c>
      <c r="P615" s="7" t="n"/>
    </row>
    <row r="616">
      <c r="A616" s="6" t="n"/>
      <c r="B616" s="7" t="n"/>
      <c r="C616" s="7" t="n"/>
      <c r="D616" s="7" t="n"/>
      <c r="E616" s="7" t="n"/>
      <c r="F616" s="8" t="n"/>
      <c r="G616" s="9" t="n"/>
      <c r="H616" s="9" t="n"/>
      <c r="I616" s="10" t="n"/>
      <c r="J616" s="10" t="n"/>
      <c r="K616" s="11">
        <f>IF(OR(OR(A616="",E616="",G616="",H616=""),D616=""),"",IF(J616&lt;&gt;"",J616,IF(D616="Day trade",MAX(0,N616)*0.01,IF(L616*0.00005&gt;1,L616*0.00005,0))))</f>
        <v/>
      </c>
      <c r="L616" s="11">
        <f>IF(OR(A616="",E616="",G616="",H616=""),"",E616*H616*IF(F616="",1,F616))</f>
        <v/>
      </c>
      <c r="M616" s="11">
        <f>IF(OR(A616="",E616="",G616="",H616=""),"",(H616-G616)*E616*IF(F616="",1,F616))</f>
        <v/>
      </c>
      <c r="N616" s="11">
        <f>IF(OR(A616="",E616="",G616="",H616=""),"",M616-N(I616))</f>
        <v/>
      </c>
      <c r="O616" s="12">
        <f>IF(A616="","",YEAR(A616)*100+MONTH(A616))</f>
        <v/>
      </c>
      <c r="P616" s="7" t="n"/>
    </row>
    <row r="617">
      <c r="A617" s="6" t="n"/>
      <c r="B617" s="7" t="n"/>
      <c r="C617" s="7" t="n"/>
      <c r="D617" s="7" t="n"/>
      <c r="E617" s="7" t="n"/>
      <c r="F617" s="8" t="n"/>
      <c r="G617" s="9" t="n"/>
      <c r="H617" s="9" t="n"/>
      <c r="I617" s="10" t="n"/>
      <c r="J617" s="10" t="n"/>
      <c r="K617" s="11">
        <f>IF(OR(OR(A617="",E617="",G617="",H617=""),D617=""),"",IF(J617&lt;&gt;"",J617,IF(D617="Day trade",MAX(0,N617)*0.01,IF(L617*0.00005&gt;1,L617*0.00005,0))))</f>
        <v/>
      </c>
      <c r="L617" s="11">
        <f>IF(OR(A617="",E617="",G617="",H617=""),"",E617*H617*IF(F617="",1,F617))</f>
        <v/>
      </c>
      <c r="M617" s="11">
        <f>IF(OR(A617="",E617="",G617="",H617=""),"",(H617-G617)*E617*IF(F617="",1,F617))</f>
        <v/>
      </c>
      <c r="N617" s="11">
        <f>IF(OR(A617="",E617="",G617="",H617=""),"",M617-N(I617))</f>
        <v/>
      </c>
      <c r="O617" s="12">
        <f>IF(A617="","",YEAR(A617)*100+MONTH(A617))</f>
        <v/>
      </c>
      <c r="P617" s="7" t="n"/>
    </row>
    <row r="618">
      <c r="A618" s="6" t="n"/>
      <c r="B618" s="7" t="n"/>
      <c r="C618" s="7" t="n"/>
      <c r="D618" s="7" t="n"/>
      <c r="E618" s="7" t="n"/>
      <c r="F618" s="8" t="n"/>
      <c r="G618" s="9" t="n"/>
      <c r="H618" s="9" t="n"/>
      <c r="I618" s="10" t="n"/>
      <c r="J618" s="10" t="n"/>
      <c r="K618" s="11">
        <f>IF(OR(OR(A618="",E618="",G618="",H618=""),D618=""),"",IF(J618&lt;&gt;"",J618,IF(D618="Day trade",MAX(0,N618)*0.01,IF(L618*0.00005&gt;1,L618*0.00005,0))))</f>
        <v/>
      </c>
      <c r="L618" s="11">
        <f>IF(OR(A618="",E618="",G618="",H618=""),"",E618*H618*IF(F618="",1,F618))</f>
        <v/>
      </c>
      <c r="M618" s="11">
        <f>IF(OR(A618="",E618="",G618="",H618=""),"",(H618-G618)*E618*IF(F618="",1,F618))</f>
        <v/>
      </c>
      <c r="N618" s="11">
        <f>IF(OR(A618="",E618="",G618="",H618=""),"",M618-N(I618))</f>
        <v/>
      </c>
      <c r="O618" s="12">
        <f>IF(A618="","",YEAR(A618)*100+MONTH(A618))</f>
        <v/>
      </c>
      <c r="P618" s="7" t="n"/>
    </row>
    <row r="619">
      <c r="A619" s="6" t="n"/>
      <c r="B619" s="7" t="n"/>
      <c r="C619" s="7" t="n"/>
      <c r="D619" s="7" t="n"/>
      <c r="E619" s="7" t="n"/>
      <c r="F619" s="8" t="n"/>
      <c r="G619" s="9" t="n"/>
      <c r="H619" s="9" t="n"/>
      <c r="I619" s="10" t="n"/>
      <c r="J619" s="10" t="n"/>
      <c r="K619" s="11">
        <f>IF(OR(OR(A619="",E619="",G619="",H619=""),D619=""),"",IF(J619&lt;&gt;"",J619,IF(D619="Day trade",MAX(0,N619)*0.01,IF(L619*0.00005&gt;1,L619*0.00005,0))))</f>
        <v/>
      </c>
      <c r="L619" s="11">
        <f>IF(OR(A619="",E619="",G619="",H619=""),"",E619*H619*IF(F619="",1,F619))</f>
        <v/>
      </c>
      <c r="M619" s="11">
        <f>IF(OR(A619="",E619="",G619="",H619=""),"",(H619-G619)*E619*IF(F619="",1,F619))</f>
        <v/>
      </c>
      <c r="N619" s="11">
        <f>IF(OR(A619="",E619="",G619="",H619=""),"",M619-N(I619))</f>
        <v/>
      </c>
      <c r="O619" s="12">
        <f>IF(A619="","",YEAR(A619)*100+MONTH(A619))</f>
        <v/>
      </c>
      <c r="P619" s="7" t="n"/>
    </row>
    <row r="620">
      <c r="A620" s="6" t="n"/>
      <c r="B620" s="7" t="n"/>
      <c r="C620" s="7" t="n"/>
      <c r="D620" s="7" t="n"/>
      <c r="E620" s="7" t="n"/>
      <c r="F620" s="8" t="n"/>
      <c r="G620" s="9" t="n"/>
      <c r="H620" s="9" t="n"/>
      <c r="I620" s="10" t="n"/>
      <c r="J620" s="10" t="n"/>
      <c r="K620" s="11">
        <f>IF(OR(OR(A620="",E620="",G620="",H620=""),D620=""),"",IF(J620&lt;&gt;"",J620,IF(D620="Day trade",MAX(0,N620)*0.01,IF(L620*0.00005&gt;1,L620*0.00005,0))))</f>
        <v/>
      </c>
      <c r="L620" s="11">
        <f>IF(OR(A620="",E620="",G620="",H620=""),"",E620*H620*IF(F620="",1,F620))</f>
        <v/>
      </c>
      <c r="M620" s="11">
        <f>IF(OR(A620="",E620="",G620="",H620=""),"",(H620-G620)*E620*IF(F620="",1,F620))</f>
        <v/>
      </c>
      <c r="N620" s="11">
        <f>IF(OR(A620="",E620="",G620="",H620=""),"",M620-N(I620))</f>
        <v/>
      </c>
      <c r="O620" s="12">
        <f>IF(A620="","",YEAR(A620)*100+MONTH(A620))</f>
        <v/>
      </c>
      <c r="P620" s="7" t="n"/>
    </row>
    <row r="621">
      <c r="A621" s="6" t="n"/>
      <c r="B621" s="7" t="n"/>
      <c r="C621" s="7" t="n"/>
      <c r="D621" s="7" t="n"/>
      <c r="E621" s="7" t="n"/>
      <c r="F621" s="8" t="n"/>
      <c r="G621" s="9" t="n"/>
      <c r="H621" s="9" t="n"/>
      <c r="I621" s="10" t="n"/>
      <c r="J621" s="10" t="n"/>
      <c r="K621" s="11">
        <f>IF(OR(OR(A621="",E621="",G621="",H621=""),D621=""),"",IF(J621&lt;&gt;"",J621,IF(D621="Day trade",MAX(0,N621)*0.01,IF(L621*0.00005&gt;1,L621*0.00005,0))))</f>
        <v/>
      </c>
      <c r="L621" s="11">
        <f>IF(OR(A621="",E621="",G621="",H621=""),"",E621*H621*IF(F621="",1,F621))</f>
        <v/>
      </c>
      <c r="M621" s="11">
        <f>IF(OR(A621="",E621="",G621="",H621=""),"",(H621-G621)*E621*IF(F621="",1,F621))</f>
        <v/>
      </c>
      <c r="N621" s="11">
        <f>IF(OR(A621="",E621="",G621="",H621=""),"",M621-N(I621))</f>
        <v/>
      </c>
      <c r="O621" s="12">
        <f>IF(A621="","",YEAR(A621)*100+MONTH(A621))</f>
        <v/>
      </c>
      <c r="P621" s="7" t="n"/>
    </row>
    <row r="622">
      <c r="A622" s="6" t="n"/>
      <c r="B622" s="7" t="n"/>
      <c r="C622" s="7" t="n"/>
      <c r="D622" s="7" t="n"/>
      <c r="E622" s="7" t="n"/>
      <c r="F622" s="8" t="n"/>
      <c r="G622" s="9" t="n"/>
      <c r="H622" s="9" t="n"/>
      <c r="I622" s="10" t="n"/>
      <c r="J622" s="10" t="n"/>
      <c r="K622" s="11">
        <f>IF(OR(OR(A622="",E622="",G622="",H622=""),D622=""),"",IF(J622&lt;&gt;"",J622,IF(D622="Day trade",MAX(0,N622)*0.01,IF(L622*0.00005&gt;1,L622*0.00005,0))))</f>
        <v/>
      </c>
      <c r="L622" s="11">
        <f>IF(OR(A622="",E622="",G622="",H622=""),"",E622*H622*IF(F622="",1,F622))</f>
        <v/>
      </c>
      <c r="M622" s="11">
        <f>IF(OR(A622="",E622="",G622="",H622=""),"",(H622-G622)*E622*IF(F622="",1,F622))</f>
        <v/>
      </c>
      <c r="N622" s="11">
        <f>IF(OR(A622="",E622="",G622="",H622=""),"",M622-N(I622))</f>
        <v/>
      </c>
      <c r="O622" s="12">
        <f>IF(A622="","",YEAR(A622)*100+MONTH(A622))</f>
        <v/>
      </c>
      <c r="P622" s="7" t="n"/>
    </row>
    <row r="623">
      <c r="A623" s="6" t="n"/>
      <c r="B623" s="7" t="n"/>
      <c r="C623" s="7" t="n"/>
      <c r="D623" s="7" t="n"/>
      <c r="E623" s="7" t="n"/>
      <c r="F623" s="8" t="n"/>
      <c r="G623" s="9" t="n"/>
      <c r="H623" s="9" t="n"/>
      <c r="I623" s="10" t="n"/>
      <c r="J623" s="10" t="n"/>
      <c r="K623" s="11">
        <f>IF(OR(OR(A623="",E623="",G623="",H623=""),D623=""),"",IF(J623&lt;&gt;"",J623,IF(D623="Day trade",MAX(0,N623)*0.01,IF(L623*0.00005&gt;1,L623*0.00005,0))))</f>
        <v/>
      </c>
      <c r="L623" s="11">
        <f>IF(OR(A623="",E623="",G623="",H623=""),"",E623*H623*IF(F623="",1,F623))</f>
        <v/>
      </c>
      <c r="M623" s="11">
        <f>IF(OR(A623="",E623="",G623="",H623=""),"",(H623-G623)*E623*IF(F623="",1,F623))</f>
        <v/>
      </c>
      <c r="N623" s="11">
        <f>IF(OR(A623="",E623="",G623="",H623=""),"",M623-N(I623))</f>
        <v/>
      </c>
      <c r="O623" s="12">
        <f>IF(A623="","",YEAR(A623)*100+MONTH(A623))</f>
        <v/>
      </c>
      <c r="P623" s="7" t="n"/>
    </row>
    <row r="624">
      <c r="A624" s="6" t="n"/>
      <c r="B624" s="7" t="n"/>
      <c r="C624" s="7" t="n"/>
      <c r="D624" s="7" t="n"/>
      <c r="E624" s="7" t="n"/>
      <c r="F624" s="8" t="n"/>
      <c r="G624" s="9" t="n"/>
      <c r="H624" s="9" t="n"/>
      <c r="I624" s="10" t="n"/>
      <c r="J624" s="10" t="n"/>
      <c r="K624" s="11">
        <f>IF(OR(OR(A624="",E624="",G624="",H624=""),D624=""),"",IF(J624&lt;&gt;"",J624,IF(D624="Day trade",MAX(0,N624)*0.01,IF(L624*0.00005&gt;1,L624*0.00005,0))))</f>
        <v/>
      </c>
      <c r="L624" s="11">
        <f>IF(OR(A624="",E624="",G624="",H624=""),"",E624*H624*IF(F624="",1,F624))</f>
        <v/>
      </c>
      <c r="M624" s="11">
        <f>IF(OR(A624="",E624="",G624="",H624=""),"",(H624-G624)*E624*IF(F624="",1,F624))</f>
        <v/>
      </c>
      <c r="N624" s="11">
        <f>IF(OR(A624="",E624="",G624="",H624=""),"",M624-N(I624))</f>
        <v/>
      </c>
      <c r="O624" s="12">
        <f>IF(A624="","",YEAR(A624)*100+MONTH(A624))</f>
        <v/>
      </c>
      <c r="P624" s="7" t="n"/>
    </row>
    <row r="625">
      <c r="A625" s="6" t="n"/>
      <c r="B625" s="7" t="n"/>
      <c r="C625" s="7" t="n"/>
      <c r="D625" s="7" t="n"/>
      <c r="E625" s="7" t="n"/>
      <c r="F625" s="8" t="n"/>
      <c r="G625" s="9" t="n"/>
      <c r="H625" s="9" t="n"/>
      <c r="I625" s="10" t="n"/>
      <c r="J625" s="10" t="n"/>
      <c r="K625" s="11">
        <f>IF(OR(OR(A625="",E625="",G625="",H625=""),D625=""),"",IF(J625&lt;&gt;"",J625,IF(D625="Day trade",MAX(0,N625)*0.01,IF(L625*0.00005&gt;1,L625*0.00005,0))))</f>
        <v/>
      </c>
      <c r="L625" s="11">
        <f>IF(OR(A625="",E625="",G625="",H625=""),"",E625*H625*IF(F625="",1,F625))</f>
        <v/>
      </c>
      <c r="M625" s="11">
        <f>IF(OR(A625="",E625="",G625="",H625=""),"",(H625-G625)*E625*IF(F625="",1,F625))</f>
        <v/>
      </c>
      <c r="N625" s="11">
        <f>IF(OR(A625="",E625="",G625="",H625=""),"",M625-N(I625))</f>
        <v/>
      </c>
      <c r="O625" s="12">
        <f>IF(A625="","",YEAR(A625)*100+MONTH(A625))</f>
        <v/>
      </c>
      <c r="P625" s="7" t="n"/>
    </row>
    <row r="626">
      <c r="A626" s="6" t="n"/>
      <c r="B626" s="7" t="n"/>
      <c r="C626" s="7" t="n"/>
      <c r="D626" s="7" t="n"/>
      <c r="E626" s="7" t="n"/>
      <c r="F626" s="8" t="n"/>
      <c r="G626" s="9" t="n"/>
      <c r="H626" s="9" t="n"/>
      <c r="I626" s="10" t="n"/>
      <c r="J626" s="10" t="n"/>
      <c r="K626" s="11">
        <f>IF(OR(OR(A626="",E626="",G626="",H626=""),D626=""),"",IF(J626&lt;&gt;"",J626,IF(D626="Day trade",MAX(0,N626)*0.01,IF(L626*0.00005&gt;1,L626*0.00005,0))))</f>
        <v/>
      </c>
      <c r="L626" s="11">
        <f>IF(OR(A626="",E626="",G626="",H626=""),"",E626*H626*IF(F626="",1,F626))</f>
        <v/>
      </c>
      <c r="M626" s="11">
        <f>IF(OR(A626="",E626="",G626="",H626=""),"",(H626-G626)*E626*IF(F626="",1,F626))</f>
        <v/>
      </c>
      <c r="N626" s="11">
        <f>IF(OR(A626="",E626="",G626="",H626=""),"",M626-N(I626))</f>
        <v/>
      </c>
      <c r="O626" s="12">
        <f>IF(A626="","",YEAR(A626)*100+MONTH(A626))</f>
        <v/>
      </c>
      <c r="P626" s="7" t="n"/>
    </row>
    <row r="627">
      <c r="A627" s="6" t="n"/>
      <c r="B627" s="7" t="n"/>
      <c r="C627" s="7" t="n"/>
      <c r="D627" s="7" t="n"/>
      <c r="E627" s="7" t="n"/>
      <c r="F627" s="8" t="n"/>
      <c r="G627" s="9" t="n"/>
      <c r="H627" s="9" t="n"/>
      <c r="I627" s="10" t="n"/>
      <c r="J627" s="10" t="n"/>
      <c r="K627" s="11">
        <f>IF(OR(OR(A627="",E627="",G627="",H627=""),D627=""),"",IF(J627&lt;&gt;"",J627,IF(D627="Day trade",MAX(0,N627)*0.01,IF(L627*0.00005&gt;1,L627*0.00005,0))))</f>
        <v/>
      </c>
      <c r="L627" s="11">
        <f>IF(OR(A627="",E627="",G627="",H627=""),"",E627*H627*IF(F627="",1,F627))</f>
        <v/>
      </c>
      <c r="M627" s="11">
        <f>IF(OR(A627="",E627="",G627="",H627=""),"",(H627-G627)*E627*IF(F627="",1,F627))</f>
        <v/>
      </c>
      <c r="N627" s="11">
        <f>IF(OR(A627="",E627="",G627="",H627=""),"",M627-N(I627))</f>
        <v/>
      </c>
      <c r="O627" s="12">
        <f>IF(A627="","",YEAR(A627)*100+MONTH(A627))</f>
        <v/>
      </c>
      <c r="P627" s="7" t="n"/>
    </row>
    <row r="628">
      <c r="A628" s="6" t="n"/>
      <c r="B628" s="7" t="n"/>
      <c r="C628" s="7" t="n"/>
      <c r="D628" s="7" t="n"/>
      <c r="E628" s="7" t="n"/>
      <c r="F628" s="8" t="n"/>
      <c r="G628" s="9" t="n"/>
      <c r="H628" s="9" t="n"/>
      <c r="I628" s="10" t="n"/>
      <c r="J628" s="10" t="n"/>
      <c r="K628" s="11">
        <f>IF(OR(OR(A628="",E628="",G628="",H628=""),D628=""),"",IF(J628&lt;&gt;"",J628,IF(D628="Day trade",MAX(0,N628)*0.01,IF(L628*0.00005&gt;1,L628*0.00005,0))))</f>
        <v/>
      </c>
      <c r="L628" s="11">
        <f>IF(OR(A628="",E628="",G628="",H628=""),"",E628*H628*IF(F628="",1,F628))</f>
        <v/>
      </c>
      <c r="M628" s="11">
        <f>IF(OR(A628="",E628="",G628="",H628=""),"",(H628-G628)*E628*IF(F628="",1,F628))</f>
        <v/>
      </c>
      <c r="N628" s="11">
        <f>IF(OR(A628="",E628="",G628="",H628=""),"",M628-N(I628))</f>
        <v/>
      </c>
      <c r="O628" s="12">
        <f>IF(A628="","",YEAR(A628)*100+MONTH(A628))</f>
        <v/>
      </c>
      <c r="P628" s="7" t="n"/>
    </row>
    <row r="629">
      <c r="A629" s="6" t="n"/>
      <c r="B629" s="7" t="n"/>
      <c r="C629" s="7" t="n"/>
      <c r="D629" s="7" t="n"/>
      <c r="E629" s="7" t="n"/>
      <c r="F629" s="8" t="n"/>
      <c r="G629" s="9" t="n"/>
      <c r="H629" s="9" t="n"/>
      <c r="I629" s="10" t="n"/>
      <c r="J629" s="10" t="n"/>
      <c r="K629" s="11">
        <f>IF(OR(OR(A629="",E629="",G629="",H629=""),D629=""),"",IF(J629&lt;&gt;"",J629,IF(D629="Day trade",MAX(0,N629)*0.01,IF(L629*0.00005&gt;1,L629*0.00005,0))))</f>
        <v/>
      </c>
      <c r="L629" s="11">
        <f>IF(OR(A629="",E629="",G629="",H629=""),"",E629*H629*IF(F629="",1,F629))</f>
        <v/>
      </c>
      <c r="M629" s="11">
        <f>IF(OR(A629="",E629="",G629="",H629=""),"",(H629-G629)*E629*IF(F629="",1,F629))</f>
        <v/>
      </c>
      <c r="N629" s="11">
        <f>IF(OR(A629="",E629="",G629="",H629=""),"",M629-N(I629))</f>
        <v/>
      </c>
      <c r="O629" s="12">
        <f>IF(A629="","",YEAR(A629)*100+MONTH(A629))</f>
        <v/>
      </c>
      <c r="P629" s="7" t="n"/>
    </row>
    <row r="630">
      <c r="A630" s="6" t="n"/>
      <c r="B630" s="7" t="n"/>
      <c r="C630" s="7" t="n"/>
      <c r="D630" s="7" t="n"/>
      <c r="E630" s="7" t="n"/>
      <c r="F630" s="8" t="n"/>
      <c r="G630" s="9" t="n"/>
      <c r="H630" s="9" t="n"/>
      <c r="I630" s="10" t="n"/>
      <c r="J630" s="10" t="n"/>
      <c r="K630" s="11">
        <f>IF(OR(OR(A630="",E630="",G630="",H630=""),D630=""),"",IF(J630&lt;&gt;"",J630,IF(D630="Day trade",MAX(0,N630)*0.01,IF(L630*0.00005&gt;1,L630*0.00005,0))))</f>
        <v/>
      </c>
      <c r="L630" s="11">
        <f>IF(OR(A630="",E630="",G630="",H630=""),"",E630*H630*IF(F630="",1,F630))</f>
        <v/>
      </c>
      <c r="M630" s="11">
        <f>IF(OR(A630="",E630="",G630="",H630=""),"",(H630-G630)*E630*IF(F630="",1,F630))</f>
        <v/>
      </c>
      <c r="N630" s="11">
        <f>IF(OR(A630="",E630="",G630="",H630=""),"",M630-N(I630))</f>
        <v/>
      </c>
      <c r="O630" s="12">
        <f>IF(A630="","",YEAR(A630)*100+MONTH(A630))</f>
        <v/>
      </c>
      <c r="P630" s="7" t="n"/>
    </row>
    <row r="631">
      <c r="A631" s="6" t="n"/>
      <c r="B631" s="7" t="n"/>
      <c r="C631" s="7" t="n"/>
      <c r="D631" s="7" t="n"/>
      <c r="E631" s="7" t="n"/>
      <c r="F631" s="8" t="n"/>
      <c r="G631" s="9" t="n"/>
      <c r="H631" s="9" t="n"/>
      <c r="I631" s="10" t="n"/>
      <c r="J631" s="10" t="n"/>
      <c r="K631" s="11">
        <f>IF(OR(OR(A631="",E631="",G631="",H631=""),D631=""),"",IF(J631&lt;&gt;"",J631,IF(D631="Day trade",MAX(0,N631)*0.01,IF(L631*0.00005&gt;1,L631*0.00005,0))))</f>
        <v/>
      </c>
      <c r="L631" s="11">
        <f>IF(OR(A631="",E631="",G631="",H631=""),"",E631*H631*IF(F631="",1,F631))</f>
        <v/>
      </c>
      <c r="M631" s="11">
        <f>IF(OR(A631="",E631="",G631="",H631=""),"",(H631-G631)*E631*IF(F631="",1,F631))</f>
        <v/>
      </c>
      <c r="N631" s="11">
        <f>IF(OR(A631="",E631="",G631="",H631=""),"",M631-N(I631))</f>
        <v/>
      </c>
      <c r="O631" s="12">
        <f>IF(A631="","",YEAR(A631)*100+MONTH(A631))</f>
        <v/>
      </c>
      <c r="P631" s="7" t="n"/>
    </row>
    <row r="632">
      <c r="A632" s="6" t="n"/>
      <c r="B632" s="7" t="n"/>
      <c r="C632" s="7" t="n"/>
      <c r="D632" s="7" t="n"/>
      <c r="E632" s="7" t="n"/>
      <c r="F632" s="8" t="n"/>
      <c r="G632" s="9" t="n"/>
      <c r="H632" s="9" t="n"/>
      <c r="I632" s="10" t="n"/>
      <c r="J632" s="10" t="n"/>
      <c r="K632" s="11">
        <f>IF(OR(OR(A632="",E632="",G632="",H632=""),D632=""),"",IF(J632&lt;&gt;"",J632,IF(D632="Day trade",MAX(0,N632)*0.01,IF(L632*0.00005&gt;1,L632*0.00005,0))))</f>
        <v/>
      </c>
      <c r="L632" s="11">
        <f>IF(OR(A632="",E632="",G632="",H632=""),"",E632*H632*IF(F632="",1,F632))</f>
        <v/>
      </c>
      <c r="M632" s="11">
        <f>IF(OR(A632="",E632="",G632="",H632=""),"",(H632-G632)*E632*IF(F632="",1,F632))</f>
        <v/>
      </c>
      <c r="N632" s="11">
        <f>IF(OR(A632="",E632="",G632="",H632=""),"",M632-N(I632))</f>
        <v/>
      </c>
      <c r="O632" s="12">
        <f>IF(A632="","",YEAR(A632)*100+MONTH(A632))</f>
        <v/>
      </c>
      <c r="P632" s="7" t="n"/>
    </row>
    <row r="633">
      <c r="A633" s="6" t="n"/>
      <c r="B633" s="7" t="n"/>
      <c r="C633" s="7" t="n"/>
      <c r="D633" s="7" t="n"/>
      <c r="E633" s="7" t="n"/>
      <c r="F633" s="8" t="n"/>
      <c r="G633" s="9" t="n"/>
      <c r="H633" s="9" t="n"/>
      <c r="I633" s="10" t="n"/>
      <c r="J633" s="10" t="n"/>
      <c r="K633" s="11">
        <f>IF(OR(OR(A633="",E633="",G633="",H633=""),D633=""),"",IF(J633&lt;&gt;"",J633,IF(D633="Day trade",MAX(0,N633)*0.01,IF(L633*0.00005&gt;1,L633*0.00005,0))))</f>
        <v/>
      </c>
      <c r="L633" s="11">
        <f>IF(OR(A633="",E633="",G633="",H633=""),"",E633*H633*IF(F633="",1,F633))</f>
        <v/>
      </c>
      <c r="M633" s="11">
        <f>IF(OR(A633="",E633="",G633="",H633=""),"",(H633-G633)*E633*IF(F633="",1,F633))</f>
        <v/>
      </c>
      <c r="N633" s="11">
        <f>IF(OR(A633="",E633="",G633="",H633=""),"",M633-N(I633))</f>
        <v/>
      </c>
      <c r="O633" s="12">
        <f>IF(A633="","",YEAR(A633)*100+MONTH(A633))</f>
        <v/>
      </c>
      <c r="P633" s="7" t="n"/>
    </row>
    <row r="634">
      <c r="A634" s="6" t="n"/>
      <c r="B634" s="7" t="n"/>
      <c r="C634" s="7" t="n"/>
      <c r="D634" s="7" t="n"/>
      <c r="E634" s="7" t="n"/>
      <c r="F634" s="8" t="n"/>
      <c r="G634" s="9" t="n"/>
      <c r="H634" s="9" t="n"/>
      <c r="I634" s="10" t="n"/>
      <c r="J634" s="10" t="n"/>
      <c r="K634" s="11">
        <f>IF(OR(OR(A634="",E634="",G634="",H634=""),D634=""),"",IF(J634&lt;&gt;"",J634,IF(D634="Day trade",MAX(0,N634)*0.01,IF(L634*0.00005&gt;1,L634*0.00005,0))))</f>
        <v/>
      </c>
      <c r="L634" s="11">
        <f>IF(OR(A634="",E634="",G634="",H634=""),"",E634*H634*IF(F634="",1,F634))</f>
        <v/>
      </c>
      <c r="M634" s="11">
        <f>IF(OR(A634="",E634="",G634="",H634=""),"",(H634-G634)*E634*IF(F634="",1,F634))</f>
        <v/>
      </c>
      <c r="N634" s="11">
        <f>IF(OR(A634="",E634="",G634="",H634=""),"",M634-N(I634))</f>
        <v/>
      </c>
      <c r="O634" s="12">
        <f>IF(A634="","",YEAR(A634)*100+MONTH(A634))</f>
        <v/>
      </c>
      <c r="P634" s="7" t="n"/>
    </row>
    <row r="635">
      <c r="A635" s="6" t="n"/>
      <c r="B635" s="7" t="n"/>
      <c r="C635" s="7" t="n"/>
      <c r="D635" s="7" t="n"/>
      <c r="E635" s="7" t="n"/>
      <c r="F635" s="8" t="n"/>
      <c r="G635" s="9" t="n"/>
      <c r="H635" s="9" t="n"/>
      <c r="I635" s="10" t="n"/>
      <c r="J635" s="10" t="n"/>
      <c r="K635" s="11">
        <f>IF(OR(OR(A635="",E635="",G635="",H635=""),D635=""),"",IF(J635&lt;&gt;"",J635,IF(D635="Day trade",MAX(0,N635)*0.01,IF(L635*0.00005&gt;1,L635*0.00005,0))))</f>
        <v/>
      </c>
      <c r="L635" s="11">
        <f>IF(OR(A635="",E635="",G635="",H635=""),"",E635*H635*IF(F635="",1,F635))</f>
        <v/>
      </c>
      <c r="M635" s="11">
        <f>IF(OR(A635="",E635="",G635="",H635=""),"",(H635-G635)*E635*IF(F635="",1,F635))</f>
        <v/>
      </c>
      <c r="N635" s="11">
        <f>IF(OR(A635="",E635="",G635="",H635=""),"",M635-N(I635))</f>
        <v/>
      </c>
      <c r="O635" s="12">
        <f>IF(A635="","",YEAR(A635)*100+MONTH(A635))</f>
        <v/>
      </c>
      <c r="P635" s="7" t="n"/>
    </row>
    <row r="636">
      <c r="A636" s="6" t="n"/>
      <c r="B636" s="7" t="n"/>
      <c r="C636" s="7" t="n"/>
      <c r="D636" s="7" t="n"/>
      <c r="E636" s="7" t="n"/>
      <c r="F636" s="8" t="n"/>
      <c r="G636" s="9" t="n"/>
      <c r="H636" s="9" t="n"/>
      <c r="I636" s="10" t="n"/>
      <c r="J636" s="10" t="n"/>
      <c r="K636" s="11">
        <f>IF(OR(OR(A636="",E636="",G636="",H636=""),D636=""),"",IF(J636&lt;&gt;"",J636,IF(D636="Day trade",MAX(0,N636)*0.01,IF(L636*0.00005&gt;1,L636*0.00005,0))))</f>
        <v/>
      </c>
      <c r="L636" s="11">
        <f>IF(OR(A636="",E636="",G636="",H636=""),"",E636*H636*IF(F636="",1,F636))</f>
        <v/>
      </c>
      <c r="M636" s="11">
        <f>IF(OR(A636="",E636="",G636="",H636=""),"",(H636-G636)*E636*IF(F636="",1,F636))</f>
        <v/>
      </c>
      <c r="N636" s="11">
        <f>IF(OR(A636="",E636="",G636="",H636=""),"",M636-N(I636))</f>
        <v/>
      </c>
      <c r="O636" s="12">
        <f>IF(A636="","",YEAR(A636)*100+MONTH(A636))</f>
        <v/>
      </c>
      <c r="P636" s="7" t="n"/>
    </row>
    <row r="637">
      <c r="A637" s="6" t="n"/>
      <c r="B637" s="7" t="n"/>
      <c r="C637" s="7" t="n"/>
      <c r="D637" s="7" t="n"/>
      <c r="E637" s="7" t="n"/>
      <c r="F637" s="8" t="n"/>
      <c r="G637" s="9" t="n"/>
      <c r="H637" s="9" t="n"/>
      <c r="I637" s="10" t="n"/>
      <c r="J637" s="10" t="n"/>
      <c r="K637" s="11">
        <f>IF(OR(OR(A637="",E637="",G637="",H637=""),D637=""),"",IF(J637&lt;&gt;"",J637,IF(D637="Day trade",MAX(0,N637)*0.01,IF(L637*0.00005&gt;1,L637*0.00005,0))))</f>
        <v/>
      </c>
      <c r="L637" s="11">
        <f>IF(OR(A637="",E637="",G637="",H637=""),"",E637*H637*IF(F637="",1,F637))</f>
        <v/>
      </c>
      <c r="M637" s="11">
        <f>IF(OR(A637="",E637="",G637="",H637=""),"",(H637-G637)*E637*IF(F637="",1,F637))</f>
        <v/>
      </c>
      <c r="N637" s="11">
        <f>IF(OR(A637="",E637="",G637="",H637=""),"",M637-N(I637))</f>
        <v/>
      </c>
      <c r="O637" s="12">
        <f>IF(A637="","",YEAR(A637)*100+MONTH(A637))</f>
        <v/>
      </c>
      <c r="P637" s="7" t="n"/>
    </row>
    <row r="638">
      <c r="A638" s="6" t="n"/>
      <c r="B638" s="7" t="n"/>
      <c r="C638" s="7" t="n"/>
      <c r="D638" s="7" t="n"/>
      <c r="E638" s="7" t="n"/>
      <c r="F638" s="8" t="n"/>
      <c r="G638" s="9" t="n"/>
      <c r="H638" s="9" t="n"/>
      <c r="I638" s="10" t="n"/>
      <c r="J638" s="10" t="n"/>
      <c r="K638" s="11">
        <f>IF(OR(OR(A638="",E638="",G638="",H638=""),D638=""),"",IF(J638&lt;&gt;"",J638,IF(D638="Day trade",MAX(0,N638)*0.01,IF(L638*0.00005&gt;1,L638*0.00005,0))))</f>
        <v/>
      </c>
      <c r="L638" s="11">
        <f>IF(OR(A638="",E638="",G638="",H638=""),"",E638*H638*IF(F638="",1,F638))</f>
        <v/>
      </c>
      <c r="M638" s="11">
        <f>IF(OR(A638="",E638="",G638="",H638=""),"",(H638-G638)*E638*IF(F638="",1,F638))</f>
        <v/>
      </c>
      <c r="N638" s="11">
        <f>IF(OR(A638="",E638="",G638="",H638=""),"",M638-N(I638))</f>
        <v/>
      </c>
      <c r="O638" s="12">
        <f>IF(A638="","",YEAR(A638)*100+MONTH(A638))</f>
        <v/>
      </c>
      <c r="P638" s="7" t="n"/>
    </row>
    <row r="639">
      <c r="A639" s="6" t="n"/>
      <c r="B639" s="7" t="n"/>
      <c r="C639" s="7" t="n"/>
      <c r="D639" s="7" t="n"/>
      <c r="E639" s="7" t="n"/>
      <c r="F639" s="8" t="n"/>
      <c r="G639" s="9" t="n"/>
      <c r="H639" s="9" t="n"/>
      <c r="I639" s="10" t="n"/>
      <c r="J639" s="10" t="n"/>
      <c r="K639" s="11">
        <f>IF(OR(OR(A639="",E639="",G639="",H639=""),D639=""),"",IF(J639&lt;&gt;"",J639,IF(D639="Day trade",MAX(0,N639)*0.01,IF(L639*0.00005&gt;1,L639*0.00005,0))))</f>
        <v/>
      </c>
      <c r="L639" s="11">
        <f>IF(OR(A639="",E639="",G639="",H639=""),"",E639*H639*IF(F639="",1,F639))</f>
        <v/>
      </c>
      <c r="M639" s="11">
        <f>IF(OR(A639="",E639="",G639="",H639=""),"",(H639-G639)*E639*IF(F639="",1,F639))</f>
        <v/>
      </c>
      <c r="N639" s="11">
        <f>IF(OR(A639="",E639="",G639="",H639=""),"",M639-N(I639))</f>
        <v/>
      </c>
      <c r="O639" s="12">
        <f>IF(A639="","",YEAR(A639)*100+MONTH(A639))</f>
        <v/>
      </c>
      <c r="P639" s="7" t="n"/>
    </row>
    <row r="640">
      <c r="A640" s="6" t="n"/>
      <c r="B640" s="7" t="n"/>
      <c r="C640" s="7" t="n"/>
      <c r="D640" s="7" t="n"/>
      <c r="E640" s="7" t="n"/>
      <c r="F640" s="8" t="n"/>
      <c r="G640" s="9" t="n"/>
      <c r="H640" s="9" t="n"/>
      <c r="I640" s="10" t="n"/>
      <c r="J640" s="10" t="n"/>
      <c r="K640" s="11">
        <f>IF(OR(OR(A640="",E640="",G640="",H640=""),D640=""),"",IF(J640&lt;&gt;"",J640,IF(D640="Day trade",MAX(0,N640)*0.01,IF(L640*0.00005&gt;1,L640*0.00005,0))))</f>
        <v/>
      </c>
      <c r="L640" s="11">
        <f>IF(OR(A640="",E640="",G640="",H640=""),"",E640*H640*IF(F640="",1,F640))</f>
        <v/>
      </c>
      <c r="M640" s="11">
        <f>IF(OR(A640="",E640="",G640="",H640=""),"",(H640-G640)*E640*IF(F640="",1,F640))</f>
        <v/>
      </c>
      <c r="N640" s="11">
        <f>IF(OR(A640="",E640="",G640="",H640=""),"",M640-N(I640))</f>
        <v/>
      </c>
      <c r="O640" s="12">
        <f>IF(A640="","",YEAR(A640)*100+MONTH(A640))</f>
        <v/>
      </c>
      <c r="P640" s="7" t="n"/>
    </row>
    <row r="641">
      <c r="A641" s="6" t="n"/>
      <c r="B641" s="7" t="n"/>
      <c r="C641" s="7" t="n"/>
      <c r="D641" s="7" t="n"/>
      <c r="E641" s="7" t="n"/>
      <c r="F641" s="8" t="n"/>
      <c r="G641" s="9" t="n"/>
      <c r="H641" s="9" t="n"/>
      <c r="I641" s="10" t="n"/>
      <c r="J641" s="10" t="n"/>
      <c r="K641" s="11">
        <f>IF(OR(OR(A641="",E641="",G641="",H641=""),D641=""),"",IF(J641&lt;&gt;"",J641,IF(D641="Day trade",MAX(0,N641)*0.01,IF(L641*0.00005&gt;1,L641*0.00005,0))))</f>
        <v/>
      </c>
      <c r="L641" s="11">
        <f>IF(OR(A641="",E641="",G641="",H641=""),"",E641*H641*IF(F641="",1,F641))</f>
        <v/>
      </c>
      <c r="M641" s="11">
        <f>IF(OR(A641="",E641="",G641="",H641=""),"",(H641-G641)*E641*IF(F641="",1,F641))</f>
        <v/>
      </c>
      <c r="N641" s="11">
        <f>IF(OR(A641="",E641="",G641="",H641=""),"",M641-N(I641))</f>
        <v/>
      </c>
      <c r="O641" s="12">
        <f>IF(A641="","",YEAR(A641)*100+MONTH(A641))</f>
        <v/>
      </c>
      <c r="P641" s="7" t="n"/>
    </row>
    <row r="642">
      <c r="A642" s="6" t="n"/>
      <c r="B642" s="7" t="n"/>
      <c r="C642" s="7" t="n"/>
      <c r="D642" s="7" t="n"/>
      <c r="E642" s="7" t="n"/>
      <c r="F642" s="8" t="n"/>
      <c r="G642" s="9" t="n"/>
      <c r="H642" s="9" t="n"/>
      <c r="I642" s="10" t="n"/>
      <c r="J642" s="10" t="n"/>
      <c r="K642" s="11">
        <f>IF(OR(OR(A642="",E642="",G642="",H642=""),D642=""),"",IF(J642&lt;&gt;"",J642,IF(D642="Day trade",MAX(0,N642)*0.01,IF(L642*0.00005&gt;1,L642*0.00005,0))))</f>
        <v/>
      </c>
      <c r="L642" s="11">
        <f>IF(OR(A642="",E642="",G642="",H642=""),"",E642*H642*IF(F642="",1,F642))</f>
        <v/>
      </c>
      <c r="M642" s="11">
        <f>IF(OR(A642="",E642="",G642="",H642=""),"",(H642-G642)*E642*IF(F642="",1,F642))</f>
        <v/>
      </c>
      <c r="N642" s="11">
        <f>IF(OR(A642="",E642="",G642="",H642=""),"",M642-N(I642))</f>
        <v/>
      </c>
      <c r="O642" s="12">
        <f>IF(A642="","",YEAR(A642)*100+MONTH(A642))</f>
        <v/>
      </c>
      <c r="P642" s="7" t="n"/>
    </row>
    <row r="643">
      <c r="A643" s="6" t="n"/>
      <c r="B643" s="7" t="n"/>
      <c r="C643" s="7" t="n"/>
      <c r="D643" s="7" t="n"/>
      <c r="E643" s="7" t="n"/>
      <c r="F643" s="8" t="n"/>
      <c r="G643" s="9" t="n"/>
      <c r="H643" s="9" t="n"/>
      <c r="I643" s="10" t="n"/>
      <c r="J643" s="10" t="n"/>
      <c r="K643" s="11">
        <f>IF(OR(OR(A643="",E643="",G643="",H643=""),D643=""),"",IF(J643&lt;&gt;"",J643,IF(D643="Day trade",MAX(0,N643)*0.01,IF(L643*0.00005&gt;1,L643*0.00005,0))))</f>
        <v/>
      </c>
      <c r="L643" s="11">
        <f>IF(OR(A643="",E643="",G643="",H643=""),"",E643*H643*IF(F643="",1,F643))</f>
        <v/>
      </c>
      <c r="M643" s="11">
        <f>IF(OR(A643="",E643="",G643="",H643=""),"",(H643-G643)*E643*IF(F643="",1,F643))</f>
        <v/>
      </c>
      <c r="N643" s="11">
        <f>IF(OR(A643="",E643="",G643="",H643=""),"",M643-N(I643))</f>
        <v/>
      </c>
      <c r="O643" s="12">
        <f>IF(A643="","",YEAR(A643)*100+MONTH(A643))</f>
        <v/>
      </c>
      <c r="P643" s="7" t="n"/>
    </row>
    <row r="644">
      <c r="A644" s="6" t="n"/>
      <c r="B644" s="7" t="n"/>
      <c r="C644" s="7" t="n"/>
      <c r="D644" s="7" t="n"/>
      <c r="E644" s="7" t="n"/>
      <c r="F644" s="8" t="n"/>
      <c r="G644" s="9" t="n"/>
      <c r="H644" s="9" t="n"/>
      <c r="I644" s="10" t="n"/>
      <c r="J644" s="10" t="n"/>
      <c r="K644" s="11">
        <f>IF(OR(OR(A644="",E644="",G644="",H644=""),D644=""),"",IF(J644&lt;&gt;"",J644,IF(D644="Day trade",MAX(0,N644)*0.01,IF(L644*0.00005&gt;1,L644*0.00005,0))))</f>
        <v/>
      </c>
      <c r="L644" s="11">
        <f>IF(OR(A644="",E644="",G644="",H644=""),"",E644*H644*IF(F644="",1,F644))</f>
        <v/>
      </c>
      <c r="M644" s="11">
        <f>IF(OR(A644="",E644="",G644="",H644=""),"",(H644-G644)*E644*IF(F644="",1,F644))</f>
        <v/>
      </c>
      <c r="N644" s="11">
        <f>IF(OR(A644="",E644="",G644="",H644=""),"",M644-N(I644))</f>
        <v/>
      </c>
      <c r="O644" s="12">
        <f>IF(A644="","",YEAR(A644)*100+MONTH(A644))</f>
        <v/>
      </c>
      <c r="P644" s="7" t="n"/>
    </row>
    <row r="645">
      <c r="A645" s="6" t="n"/>
      <c r="B645" s="7" t="n"/>
      <c r="C645" s="7" t="n"/>
      <c r="D645" s="7" t="n"/>
      <c r="E645" s="7" t="n"/>
      <c r="F645" s="8" t="n"/>
      <c r="G645" s="9" t="n"/>
      <c r="H645" s="9" t="n"/>
      <c r="I645" s="10" t="n"/>
      <c r="J645" s="10" t="n"/>
      <c r="K645" s="11">
        <f>IF(OR(OR(A645="",E645="",G645="",H645=""),D645=""),"",IF(J645&lt;&gt;"",J645,IF(D645="Day trade",MAX(0,N645)*0.01,IF(L645*0.00005&gt;1,L645*0.00005,0))))</f>
        <v/>
      </c>
      <c r="L645" s="11">
        <f>IF(OR(A645="",E645="",G645="",H645=""),"",E645*H645*IF(F645="",1,F645))</f>
        <v/>
      </c>
      <c r="M645" s="11">
        <f>IF(OR(A645="",E645="",G645="",H645=""),"",(H645-G645)*E645*IF(F645="",1,F645))</f>
        <v/>
      </c>
      <c r="N645" s="11">
        <f>IF(OR(A645="",E645="",G645="",H645=""),"",M645-N(I645))</f>
        <v/>
      </c>
      <c r="O645" s="12">
        <f>IF(A645="","",YEAR(A645)*100+MONTH(A645))</f>
        <v/>
      </c>
      <c r="P645" s="7" t="n"/>
    </row>
    <row r="646">
      <c r="A646" s="6" t="n"/>
      <c r="B646" s="7" t="n"/>
      <c r="C646" s="7" t="n"/>
      <c r="D646" s="7" t="n"/>
      <c r="E646" s="7" t="n"/>
      <c r="F646" s="8" t="n"/>
      <c r="G646" s="9" t="n"/>
      <c r="H646" s="9" t="n"/>
      <c r="I646" s="10" t="n"/>
      <c r="J646" s="10" t="n"/>
      <c r="K646" s="11">
        <f>IF(OR(OR(A646="",E646="",G646="",H646=""),D646=""),"",IF(J646&lt;&gt;"",J646,IF(D646="Day trade",MAX(0,N646)*0.01,IF(L646*0.00005&gt;1,L646*0.00005,0))))</f>
        <v/>
      </c>
      <c r="L646" s="11">
        <f>IF(OR(A646="",E646="",G646="",H646=""),"",E646*H646*IF(F646="",1,F646))</f>
        <v/>
      </c>
      <c r="M646" s="11">
        <f>IF(OR(A646="",E646="",G646="",H646=""),"",(H646-G646)*E646*IF(F646="",1,F646))</f>
        <v/>
      </c>
      <c r="N646" s="11">
        <f>IF(OR(A646="",E646="",G646="",H646=""),"",M646-N(I646))</f>
        <v/>
      </c>
      <c r="O646" s="12">
        <f>IF(A646="","",YEAR(A646)*100+MONTH(A646))</f>
        <v/>
      </c>
      <c r="P646" s="7" t="n"/>
    </row>
    <row r="647">
      <c r="A647" s="6" t="n"/>
      <c r="B647" s="7" t="n"/>
      <c r="C647" s="7" t="n"/>
      <c r="D647" s="7" t="n"/>
      <c r="E647" s="7" t="n"/>
      <c r="F647" s="8" t="n"/>
      <c r="G647" s="9" t="n"/>
      <c r="H647" s="9" t="n"/>
      <c r="I647" s="10" t="n"/>
      <c r="J647" s="10" t="n"/>
      <c r="K647" s="11">
        <f>IF(OR(OR(A647="",E647="",G647="",H647=""),D647=""),"",IF(J647&lt;&gt;"",J647,IF(D647="Day trade",MAX(0,N647)*0.01,IF(L647*0.00005&gt;1,L647*0.00005,0))))</f>
        <v/>
      </c>
      <c r="L647" s="11">
        <f>IF(OR(A647="",E647="",G647="",H647=""),"",E647*H647*IF(F647="",1,F647))</f>
        <v/>
      </c>
      <c r="M647" s="11">
        <f>IF(OR(A647="",E647="",G647="",H647=""),"",(H647-G647)*E647*IF(F647="",1,F647))</f>
        <v/>
      </c>
      <c r="N647" s="11">
        <f>IF(OR(A647="",E647="",G647="",H647=""),"",M647-N(I647))</f>
        <v/>
      </c>
      <c r="O647" s="12">
        <f>IF(A647="","",YEAR(A647)*100+MONTH(A647))</f>
        <v/>
      </c>
      <c r="P647" s="7" t="n"/>
    </row>
    <row r="648">
      <c r="A648" s="6" t="n"/>
      <c r="B648" s="7" t="n"/>
      <c r="C648" s="7" t="n"/>
      <c r="D648" s="7" t="n"/>
      <c r="E648" s="7" t="n"/>
      <c r="F648" s="8" t="n"/>
      <c r="G648" s="9" t="n"/>
      <c r="H648" s="9" t="n"/>
      <c r="I648" s="10" t="n"/>
      <c r="J648" s="10" t="n"/>
      <c r="K648" s="11">
        <f>IF(OR(OR(A648="",E648="",G648="",H648=""),D648=""),"",IF(J648&lt;&gt;"",J648,IF(D648="Day trade",MAX(0,N648)*0.01,IF(L648*0.00005&gt;1,L648*0.00005,0))))</f>
        <v/>
      </c>
      <c r="L648" s="11">
        <f>IF(OR(A648="",E648="",G648="",H648=""),"",E648*H648*IF(F648="",1,F648))</f>
        <v/>
      </c>
      <c r="M648" s="11">
        <f>IF(OR(A648="",E648="",G648="",H648=""),"",(H648-G648)*E648*IF(F648="",1,F648))</f>
        <v/>
      </c>
      <c r="N648" s="11">
        <f>IF(OR(A648="",E648="",G648="",H648=""),"",M648-N(I648))</f>
        <v/>
      </c>
      <c r="O648" s="12">
        <f>IF(A648="","",YEAR(A648)*100+MONTH(A648))</f>
        <v/>
      </c>
      <c r="P648" s="7" t="n"/>
    </row>
    <row r="649">
      <c r="A649" s="6" t="n"/>
      <c r="B649" s="7" t="n"/>
      <c r="C649" s="7" t="n"/>
      <c r="D649" s="7" t="n"/>
      <c r="E649" s="7" t="n"/>
      <c r="F649" s="8" t="n"/>
      <c r="G649" s="9" t="n"/>
      <c r="H649" s="9" t="n"/>
      <c r="I649" s="10" t="n"/>
      <c r="J649" s="10" t="n"/>
      <c r="K649" s="11">
        <f>IF(OR(OR(A649="",E649="",G649="",H649=""),D649=""),"",IF(J649&lt;&gt;"",J649,IF(D649="Day trade",MAX(0,N649)*0.01,IF(L649*0.00005&gt;1,L649*0.00005,0))))</f>
        <v/>
      </c>
      <c r="L649" s="11">
        <f>IF(OR(A649="",E649="",G649="",H649=""),"",E649*H649*IF(F649="",1,F649))</f>
        <v/>
      </c>
      <c r="M649" s="11">
        <f>IF(OR(A649="",E649="",G649="",H649=""),"",(H649-G649)*E649*IF(F649="",1,F649))</f>
        <v/>
      </c>
      <c r="N649" s="11">
        <f>IF(OR(A649="",E649="",G649="",H649=""),"",M649-N(I649))</f>
        <v/>
      </c>
      <c r="O649" s="12">
        <f>IF(A649="","",YEAR(A649)*100+MONTH(A649))</f>
        <v/>
      </c>
      <c r="P649" s="7" t="n"/>
    </row>
    <row r="650">
      <c r="A650" s="6" t="n"/>
      <c r="B650" s="7" t="n"/>
      <c r="C650" s="7" t="n"/>
      <c r="D650" s="7" t="n"/>
      <c r="E650" s="7" t="n"/>
      <c r="F650" s="8" t="n"/>
      <c r="G650" s="9" t="n"/>
      <c r="H650" s="9" t="n"/>
      <c r="I650" s="10" t="n"/>
      <c r="J650" s="10" t="n"/>
      <c r="K650" s="11">
        <f>IF(OR(OR(A650="",E650="",G650="",H650=""),D650=""),"",IF(J650&lt;&gt;"",J650,IF(D650="Day trade",MAX(0,N650)*0.01,IF(L650*0.00005&gt;1,L650*0.00005,0))))</f>
        <v/>
      </c>
      <c r="L650" s="11">
        <f>IF(OR(A650="",E650="",G650="",H650=""),"",E650*H650*IF(F650="",1,F650))</f>
        <v/>
      </c>
      <c r="M650" s="11">
        <f>IF(OR(A650="",E650="",G650="",H650=""),"",(H650-G650)*E650*IF(F650="",1,F650))</f>
        <v/>
      </c>
      <c r="N650" s="11">
        <f>IF(OR(A650="",E650="",G650="",H650=""),"",M650-N(I650))</f>
        <v/>
      </c>
      <c r="O650" s="12">
        <f>IF(A650="","",YEAR(A650)*100+MONTH(A650))</f>
        <v/>
      </c>
      <c r="P650" s="7" t="n"/>
    </row>
    <row r="651">
      <c r="A651" s="6" t="n"/>
      <c r="B651" s="7" t="n"/>
      <c r="C651" s="7" t="n"/>
      <c r="D651" s="7" t="n"/>
      <c r="E651" s="7" t="n"/>
      <c r="F651" s="8" t="n"/>
      <c r="G651" s="9" t="n"/>
      <c r="H651" s="9" t="n"/>
      <c r="I651" s="10" t="n"/>
      <c r="J651" s="10" t="n"/>
      <c r="K651" s="11">
        <f>IF(OR(OR(A651="",E651="",G651="",H651=""),D651=""),"",IF(J651&lt;&gt;"",J651,IF(D651="Day trade",MAX(0,N651)*0.01,IF(L651*0.00005&gt;1,L651*0.00005,0))))</f>
        <v/>
      </c>
      <c r="L651" s="11">
        <f>IF(OR(A651="",E651="",G651="",H651=""),"",E651*H651*IF(F651="",1,F651))</f>
        <v/>
      </c>
      <c r="M651" s="11">
        <f>IF(OR(A651="",E651="",G651="",H651=""),"",(H651-G651)*E651*IF(F651="",1,F651))</f>
        <v/>
      </c>
      <c r="N651" s="11">
        <f>IF(OR(A651="",E651="",G651="",H651=""),"",M651-N(I651))</f>
        <v/>
      </c>
      <c r="O651" s="12">
        <f>IF(A651="","",YEAR(A651)*100+MONTH(A651))</f>
        <v/>
      </c>
      <c r="P651" s="7" t="n"/>
    </row>
    <row r="652">
      <c r="A652" s="6" t="n"/>
      <c r="B652" s="7" t="n"/>
      <c r="C652" s="7" t="n"/>
      <c r="D652" s="7" t="n"/>
      <c r="E652" s="7" t="n"/>
      <c r="F652" s="8" t="n"/>
      <c r="G652" s="9" t="n"/>
      <c r="H652" s="9" t="n"/>
      <c r="I652" s="10" t="n"/>
      <c r="J652" s="10" t="n"/>
      <c r="K652" s="11">
        <f>IF(OR(OR(A652="",E652="",G652="",H652=""),D652=""),"",IF(J652&lt;&gt;"",J652,IF(D652="Day trade",MAX(0,N652)*0.01,IF(L652*0.00005&gt;1,L652*0.00005,0))))</f>
        <v/>
      </c>
      <c r="L652" s="11">
        <f>IF(OR(A652="",E652="",G652="",H652=""),"",E652*H652*IF(F652="",1,F652))</f>
        <v/>
      </c>
      <c r="M652" s="11">
        <f>IF(OR(A652="",E652="",G652="",H652=""),"",(H652-G652)*E652*IF(F652="",1,F652))</f>
        <v/>
      </c>
      <c r="N652" s="11">
        <f>IF(OR(A652="",E652="",G652="",H652=""),"",M652-N(I652))</f>
        <v/>
      </c>
      <c r="O652" s="12">
        <f>IF(A652="","",YEAR(A652)*100+MONTH(A652))</f>
        <v/>
      </c>
      <c r="P652" s="7" t="n"/>
    </row>
    <row r="653">
      <c r="A653" s="6" t="n"/>
      <c r="B653" s="7" t="n"/>
      <c r="C653" s="7" t="n"/>
      <c r="D653" s="7" t="n"/>
      <c r="E653" s="7" t="n"/>
      <c r="F653" s="8" t="n"/>
      <c r="G653" s="9" t="n"/>
      <c r="H653" s="9" t="n"/>
      <c r="I653" s="10" t="n"/>
      <c r="J653" s="10" t="n"/>
      <c r="K653" s="11">
        <f>IF(OR(OR(A653="",E653="",G653="",H653=""),D653=""),"",IF(J653&lt;&gt;"",J653,IF(D653="Day trade",MAX(0,N653)*0.01,IF(L653*0.00005&gt;1,L653*0.00005,0))))</f>
        <v/>
      </c>
      <c r="L653" s="11">
        <f>IF(OR(A653="",E653="",G653="",H653=""),"",E653*H653*IF(F653="",1,F653))</f>
        <v/>
      </c>
      <c r="M653" s="11">
        <f>IF(OR(A653="",E653="",G653="",H653=""),"",(H653-G653)*E653*IF(F653="",1,F653))</f>
        <v/>
      </c>
      <c r="N653" s="11">
        <f>IF(OR(A653="",E653="",G653="",H653=""),"",M653-N(I653))</f>
        <v/>
      </c>
      <c r="O653" s="12">
        <f>IF(A653="","",YEAR(A653)*100+MONTH(A653))</f>
        <v/>
      </c>
      <c r="P653" s="7" t="n"/>
    </row>
    <row r="654">
      <c r="A654" s="6" t="n"/>
      <c r="B654" s="7" t="n"/>
      <c r="C654" s="7" t="n"/>
      <c r="D654" s="7" t="n"/>
      <c r="E654" s="7" t="n"/>
      <c r="F654" s="8" t="n"/>
      <c r="G654" s="9" t="n"/>
      <c r="H654" s="9" t="n"/>
      <c r="I654" s="10" t="n"/>
      <c r="J654" s="10" t="n"/>
      <c r="K654" s="11">
        <f>IF(OR(OR(A654="",E654="",G654="",H654=""),D654=""),"",IF(J654&lt;&gt;"",J654,IF(D654="Day trade",MAX(0,N654)*0.01,IF(L654*0.00005&gt;1,L654*0.00005,0))))</f>
        <v/>
      </c>
      <c r="L654" s="11">
        <f>IF(OR(A654="",E654="",G654="",H654=""),"",E654*H654*IF(F654="",1,F654))</f>
        <v/>
      </c>
      <c r="M654" s="11">
        <f>IF(OR(A654="",E654="",G654="",H654=""),"",(H654-G654)*E654*IF(F654="",1,F654))</f>
        <v/>
      </c>
      <c r="N654" s="11">
        <f>IF(OR(A654="",E654="",G654="",H654=""),"",M654-N(I654))</f>
        <v/>
      </c>
      <c r="O654" s="12">
        <f>IF(A654="","",YEAR(A654)*100+MONTH(A654))</f>
        <v/>
      </c>
      <c r="P654" s="7" t="n"/>
    </row>
    <row r="655">
      <c r="A655" s="6" t="n"/>
      <c r="B655" s="7" t="n"/>
      <c r="C655" s="7" t="n"/>
      <c r="D655" s="7" t="n"/>
      <c r="E655" s="7" t="n"/>
      <c r="F655" s="8" t="n"/>
      <c r="G655" s="9" t="n"/>
      <c r="H655" s="9" t="n"/>
      <c r="I655" s="10" t="n"/>
      <c r="J655" s="10" t="n"/>
      <c r="K655" s="11">
        <f>IF(OR(OR(A655="",E655="",G655="",H655=""),D655=""),"",IF(J655&lt;&gt;"",J655,IF(D655="Day trade",MAX(0,N655)*0.01,IF(L655*0.00005&gt;1,L655*0.00005,0))))</f>
        <v/>
      </c>
      <c r="L655" s="11">
        <f>IF(OR(A655="",E655="",G655="",H655=""),"",E655*H655*IF(F655="",1,F655))</f>
        <v/>
      </c>
      <c r="M655" s="11">
        <f>IF(OR(A655="",E655="",G655="",H655=""),"",(H655-G655)*E655*IF(F655="",1,F655))</f>
        <v/>
      </c>
      <c r="N655" s="11">
        <f>IF(OR(A655="",E655="",G655="",H655=""),"",M655-N(I655))</f>
        <v/>
      </c>
      <c r="O655" s="12">
        <f>IF(A655="","",YEAR(A655)*100+MONTH(A655))</f>
        <v/>
      </c>
      <c r="P655" s="7" t="n"/>
    </row>
    <row r="656">
      <c r="A656" s="6" t="n"/>
      <c r="B656" s="7" t="n"/>
      <c r="C656" s="7" t="n"/>
      <c r="D656" s="7" t="n"/>
      <c r="E656" s="7" t="n"/>
      <c r="F656" s="8" t="n"/>
      <c r="G656" s="9" t="n"/>
      <c r="H656" s="9" t="n"/>
      <c r="I656" s="10" t="n"/>
      <c r="J656" s="10" t="n"/>
      <c r="K656" s="11">
        <f>IF(OR(OR(A656="",E656="",G656="",H656=""),D656=""),"",IF(J656&lt;&gt;"",J656,IF(D656="Day trade",MAX(0,N656)*0.01,IF(L656*0.00005&gt;1,L656*0.00005,0))))</f>
        <v/>
      </c>
      <c r="L656" s="11">
        <f>IF(OR(A656="",E656="",G656="",H656=""),"",E656*H656*IF(F656="",1,F656))</f>
        <v/>
      </c>
      <c r="M656" s="11">
        <f>IF(OR(A656="",E656="",G656="",H656=""),"",(H656-G656)*E656*IF(F656="",1,F656))</f>
        <v/>
      </c>
      <c r="N656" s="11">
        <f>IF(OR(A656="",E656="",G656="",H656=""),"",M656-N(I656))</f>
        <v/>
      </c>
      <c r="O656" s="12">
        <f>IF(A656="","",YEAR(A656)*100+MONTH(A656))</f>
        <v/>
      </c>
      <c r="P656" s="7" t="n"/>
    </row>
    <row r="657">
      <c r="A657" s="6" t="n"/>
      <c r="B657" s="7" t="n"/>
      <c r="C657" s="7" t="n"/>
      <c r="D657" s="7" t="n"/>
      <c r="E657" s="7" t="n"/>
      <c r="F657" s="8" t="n"/>
      <c r="G657" s="9" t="n"/>
      <c r="H657" s="9" t="n"/>
      <c r="I657" s="10" t="n"/>
      <c r="J657" s="10" t="n"/>
      <c r="K657" s="11">
        <f>IF(OR(OR(A657="",E657="",G657="",H657=""),D657=""),"",IF(J657&lt;&gt;"",J657,IF(D657="Day trade",MAX(0,N657)*0.01,IF(L657*0.00005&gt;1,L657*0.00005,0))))</f>
        <v/>
      </c>
      <c r="L657" s="11">
        <f>IF(OR(A657="",E657="",G657="",H657=""),"",E657*H657*IF(F657="",1,F657))</f>
        <v/>
      </c>
      <c r="M657" s="11">
        <f>IF(OR(A657="",E657="",G657="",H657=""),"",(H657-G657)*E657*IF(F657="",1,F657))</f>
        <v/>
      </c>
      <c r="N657" s="11">
        <f>IF(OR(A657="",E657="",G657="",H657=""),"",M657-N(I657))</f>
        <v/>
      </c>
      <c r="O657" s="12">
        <f>IF(A657="","",YEAR(A657)*100+MONTH(A657))</f>
        <v/>
      </c>
      <c r="P657" s="7" t="n"/>
    </row>
    <row r="658">
      <c r="A658" s="6" t="n"/>
      <c r="B658" s="7" t="n"/>
      <c r="C658" s="7" t="n"/>
      <c r="D658" s="7" t="n"/>
      <c r="E658" s="7" t="n"/>
      <c r="F658" s="8" t="n"/>
      <c r="G658" s="9" t="n"/>
      <c r="H658" s="9" t="n"/>
      <c r="I658" s="10" t="n"/>
      <c r="J658" s="10" t="n"/>
      <c r="K658" s="11">
        <f>IF(OR(OR(A658="",E658="",G658="",H658=""),D658=""),"",IF(J658&lt;&gt;"",J658,IF(D658="Day trade",MAX(0,N658)*0.01,IF(L658*0.00005&gt;1,L658*0.00005,0))))</f>
        <v/>
      </c>
      <c r="L658" s="11">
        <f>IF(OR(A658="",E658="",G658="",H658=""),"",E658*H658*IF(F658="",1,F658))</f>
        <v/>
      </c>
      <c r="M658" s="11">
        <f>IF(OR(A658="",E658="",G658="",H658=""),"",(H658-G658)*E658*IF(F658="",1,F658))</f>
        <v/>
      </c>
      <c r="N658" s="11">
        <f>IF(OR(A658="",E658="",G658="",H658=""),"",M658-N(I658))</f>
        <v/>
      </c>
      <c r="O658" s="12">
        <f>IF(A658="","",YEAR(A658)*100+MONTH(A658))</f>
        <v/>
      </c>
      <c r="P658" s="7" t="n"/>
    </row>
    <row r="659">
      <c r="A659" s="6" t="n"/>
      <c r="B659" s="7" t="n"/>
      <c r="C659" s="7" t="n"/>
      <c r="D659" s="7" t="n"/>
      <c r="E659" s="7" t="n"/>
      <c r="F659" s="8" t="n"/>
      <c r="G659" s="9" t="n"/>
      <c r="H659" s="9" t="n"/>
      <c r="I659" s="10" t="n"/>
      <c r="J659" s="10" t="n"/>
      <c r="K659" s="11">
        <f>IF(OR(OR(A659="",E659="",G659="",H659=""),D659=""),"",IF(J659&lt;&gt;"",J659,IF(D659="Day trade",MAX(0,N659)*0.01,IF(L659*0.00005&gt;1,L659*0.00005,0))))</f>
        <v/>
      </c>
      <c r="L659" s="11">
        <f>IF(OR(A659="",E659="",G659="",H659=""),"",E659*H659*IF(F659="",1,F659))</f>
        <v/>
      </c>
      <c r="M659" s="11">
        <f>IF(OR(A659="",E659="",G659="",H659=""),"",(H659-G659)*E659*IF(F659="",1,F659))</f>
        <v/>
      </c>
      <c r="N659" s="11">
        <f>IF(OR(A659="",E659="",G659="",H659=""),"",M659-N(I659))</f>
        <v/>
      </c>
      <c r="O659" s="12">
        <f>IF(A659="","",YEAR(A659)*100+MONTH(A659))</f>
        <v/>
      </c>
      <c r="P659" s="7" t="n"/>
    </row>
    <row r="660">
      <c r="A660" s="6" t="n"/>
      <c r="B660" s="7" t="n"/>
      <c r="C660" s="7" t="n"/>
      <c r="D660" s="7" t="n"/>
      <c r="E660" s="7" t="n"/>
      <c r="F660" s="8" t="n"/>
      <c r="G660" s="9" t="n"/>
      <c r="H660" s="9" t="n"/>
      <c r="I660" s="10" t="n"/>
      <c r="J660" s="10" t="n"/>
      <c r="K660" s="11">
        <f>IF(OR(OR(A660="",E660="",G660="",H660=""),D660=""),"",IF(J660&lt;&gt;"",J660,IF(D660="Day trade",MAX(0,N660)*0.01,IF(L660*0.00005&gt;1,L660*0.00005,0))))</f>
        <v/>
      </c>
      <c r="L660" s="11">
        <f>IF(OR(A660="",E660="",G660="",H660=""),"",E660*H660*IF(F660="",1,F660))</f>
        <v/>
      </c>
      <c r="M660" s="11">
        <f>IF(OR(A660="",E660="",G660="",H660=""),"",(H660-G660)*E660*IF(F660="",1,F660))</f>
        <v/>
      </c>
      <c r="N660" s="11">
        <f>IF(OR(A660="",E660="",G660="",H660=""),"",M660-N(I660))</f>
        <v/>
      </c>
      <c r="O660" s="12">
        <f>IF(A660="","",YEAR(A660)*100+MONTH(A660))</f>
        <v/>
      </c>
      <c r="P660" s="7" t="n"/>
    </row>
    <row r="661">
      <c r="A661" s="6" t="n"/>
      <c r="B661" s="7" t="n"/>
      <c r="C661" s="7" t="n"/>
      <c r="D661" s="7" t="n"/>
      <c r="E661" s="7" t="n"/>
      <c r="F661" s="8" t="n"/>
      <c r="G661" s="9" t="n"/>
      <c r="H661" s="9" t="n"/>
      <c r="I661" s="10" t="n"/>
      <c r="J661" s="10" t="n"/>
      <c r="K661" s="11">
        <f>IF(OR(OR(A661="",E661="",G661="",H661=""),D661=""),"",IF(J661&lt;&gt;"",J661,IF(D661="Day trade",MAX(0,N661)*0.01,IF(L661*0.00005&gt;1,L661*0.00005,0))))</f>
        <v/>
      </c>
      <c r="L661" s="11">
        <f>IF(OR(A661="",E661="",G661="",H661=""),"",E661*H661*IF(F661="",1,F661))</f>
        <v/>
      </c>
      <c r="M661" s="11">
        <f>IF(OR(A661="",E661="",G661="",H661=""),"",(H661-G661)*E661*IF(F661="",1,F661))</f>
        <v/>
      </c>
      <c r="N661" s="11">
        <f>IF(OR(A661="",E661="",G661="",H661=""),"",M661-N(I661))</f>
        <v/>
      </c>
      <c r="O661" s="12">
        <f>IF(A661="","",YEAR(A661)*100+MONTH(A661))</f>
        <v/>
      </c>
      <c r="P661" s="7" t="n"/>
    </row>
    <row r="662">
      <c r="A662" s="6" t="n"/>
      <c r="B662" s="7" t="n"/>
      <c r="C662" s="7" t="n"/>
      <c r="D662" s="7" t="n"/>
      <c r="E662" s="7" t="n"/>
      <c r="F662" s="8" t="n"/>
      <c r="G662" s="9" t="n"/>
      <c r="H662" s="9" t="n"/>
      <c r="I662" s="10" t="n"/>
      <c r="J662" s="10" t="n"/>
      <c r="K662" s="11">
        <f>IF(OR(OR(A662="",E662="",G662="",H662=""),D662=""),"",IF(J662&lt;&gt;"",J662,IF(D662="Day trade",MAX(0,N662)*0.01,IF(L662*0.00005&gt;1,L662*0.00005,0))))</f>
        <v/>
      </c>
      <c r="L662" s="11">
        <f>IF(OR(A662="",E662="",G662="",H662=""),"",E662*H662*IF(F662="",1,F662))</f>
        <v/>
      </c>
      <c r="M662" s="11">
        <f>IF(OR(A662="",E662="",G662="",H662=""),"",(H662-G662)*E662*IF(F662="",1,F662))</f>
        <v/>
      </c>
      <c r="N662" s="11">
        <f>IF(OR(A662="",E662="",G662="",H662=""),"",M662-N(I662))</f>
        <v/>
      </c>
      <c r="O662" s="12">
        <f>IF(A662="","",YEAR(A662)*100+MONTH(A662))</f>
        <v/>
      </c>
      <c r="P662" s="7" t="n"/>
    </row>
    <row r="663">
      <c r="A663" s="6" t="n"/>
      <c r="B663" s="7" t="n"/>
      <c r="C663" s="7" t="n"/>
      <c r="D663" s="7" t="n"/>
      <c r="E663" s="7" t="n"/>
      <c r="F663" s="8" t="n"/>
      <c r="G663" s="9" t="n"/>
      <c r="H663" s="9" t="n"/>
      <c r="I663" s="10" t="n"/>
      <c r="J663" s="10" t="n"/>
      <c r="K663" s="11">
        <f>IF(OR(OR(A663="",E663="",G663="",H663=""),D663=""),"",IF(J663&lt;&gt;"",J663,IF(D663="Day trade",MAX(0,N663)*0.01,IF(L663*0.00005&gt;1,L663*0.00005,0))))</f>
        <v/>
      </c>
      <c r="L663" s="11">
        <f>IF(OR(A663="",E663="",G663="",H663=""),"",E663*H663*IF(F663="",1,F663))</f>
        <v/>
      </c>
      <c r="M663" s="11">
        <f>IF(OR(A663="",E663="",G663="",H663=""),"",(H663-G663)*E663*IF(F663="",1,F663))</f>
        <v/>
      </c>
      <c r="N663" s="11">
        <f>IF(OR(A663="",E663="",G663="",H663=""),"",M663-N(I663))</f>
        <v/>
      </c>
      <c r="O663" s="12">
        <f>IF(A663="","",YEAR(A663)*100+MONTH(A663))</f>
        <v/>
      </c>
      <c r="P663" s="7" t="n"/>
    </row>
    <row r="664">
      <c r="A664" s="6" t="n"/>
      <c r="B664" s="7" t="n"/>
      <c r="C664" s="7" t="n"/>
      <c r="D664" s="7" t="n"/>
      <c r="E664" s="7" t="n"/>
      <c r="F664" s="8" t="n"/>
      <c r="G664" s="9" t="n"/>
      <c r="H664" s="9" t="n"/>
      <c r="I664" s="10" t="n"/>
      <c r="J664" s="10" t="n"/>
      <c r="K664" s="11">
        <f>IF(OR(OR(A664="",E664="",G664="",H664=""),D664=""),"",IF(J664&lt;&gt;"",J664,IF(D664="Day trade",MAX(0,N664)*0.01,IF(L664*0.00005&gt;1,L664*0.00005,0))))</f>
        <v/>
      </c>
      <c r="L664" s="11">
        <f>IF(OR(A664="",E664="",G664="",H664=""),"",E664*H664*IF(F664="",1,F664))</f>
        <v/>
      </c>
      <c r="M664" s="11">
        <f>IF(OR(A664="",E664="",G664="",H664=""),"",(H664-G664)*E664*IF(F664="",1,F664))</f>
        <v/>
      </c>
      <c r="N664" s="11">
        <f>IF(OR(A664="",E664="",G664="",H664=""),"",M664-N(I664))</f>
        <v/>
      </c>
      <c r="O664" s="12">
        <f>IF(A664="","",YEAR(A664)*100+MONTH(A664))</f>
        <v/>
      </c>
      <c r="P664" s="7" t="n"/>
    </row>
    <row r="665">
      <c r="A665" s="6" t="n"/>
      <c r="B665" s="7" t="n"/>
      <c r="C665" s="7" t="n"/>
      <c r="D665" s="7" t="n"/>
      <c r="E665" s="7" t="n"/>
      <c r="F665" s="8" t="n"/>
      <c r="G665" s="9" t="n"/>
      <c r="H665" s="9" t="n"/>
      <c r="I665" s="10" t="n"/>
      <c r="J665" s="10" t="n"/>
      <c r="K665" s="11">
        <f>IF(OR(OR(A665="",E665="",G665="",H665=""),D665=""),"",IF(J665&lt;&gt;"",J665,IF(D665="Day trade",MAX(0,N665)*0.01,IF(L665*0.00005&gt;1,L665*0.00005,0))))</f>
        <v/>
      </c>
      <c r="L665" s="11">
        <f>IF(OR(A665="",E665="",G665="",H665=""),"",E665*H665*IF(F665="",1,F665))</f>
        <v/>
      </c>
      <c r="M665" s="11">
        <f>IF(OR(A665="",E665="",G665="",H665=""),"",(H665-G665)*E665*IF(F665="",1,F665))</f>
        <v/>
      </c>
      <c r="N665" s="11">
        <f>IF(OR(A665="",E665="",G665="",H665=""),"",M665-N(I665))</f>
        <v/>
      </c>
      <c r="O665" s="12">
        <f>IF(A665="","",YEAR(A665)*100+MONTH(A665))</f>
        <v/>
      </c>
      <c r="P665" s="7" t="n"/>
    </row>
    <row r="666">
      <c r="A666" s="6" t="n"/>
      <c r="B666" s="7" t="n"/>
      <c r="C666" s="7" t="n"/>
      <c r="D666" s="7" t="n"/>
      <c r="E666" s="7" t="n"/>
      <c r="F666" s="8" t="n"/>
      <c r="G666" s="9" t="n"/>
      <c r="H666" s="9" t="n"/>
      <c r="I666" s="10" t="n"/>
      <c r="J666" s="10" t="n"/>
      <c r="K666" s="11">
        <f>IF(OR(OR(A666="",E666="",G666="",H666=""),D666=""),"",IF(J666&lt;&gt;"",J666,IF(D666="Day trade",MAX(0,N666)*0.01,IF(L666*0.00005&gt;1,L666*0.00005,0))))</f>
        <v/>
      </c>
      <c r="L666" s="11">
        <f>IF(OR(A666="",E666="",G666="",H666=""),"",E666*H666*IF(F666="",1,F666))</f>
        <v/>
      </c>
      <c r="M666" s="11">
        <f>IF(OR(A666="",E666="",G666="",H666=""),"",(H666-G666)*E666*IF(F666="",1,F666))</f>
        <v/>
      </c>
      <c r="N666" s="11">
        <f>IF(OR(A666="",E666="",G666="",H666=""),"",M666-N(I666))</f>
        <v/>
      </c>
      <c r="O666" s="12">
        <f>IF(A666="","",YEAR(A666)*100+MONTH(A666))</f>
        <v/>
      </c>
      <c r="P666" s="7" t="n"/>
    </row>
    <row r="667">
      <c r="A667" s="6" t="n"/>
      <c r="B667" s="7" t="n"/>
      <c r="C667" s="7" t="n"/>
      <c r="D667" s="7" t="n"/>
      <c r="E667" s="7" t="n"/>
      <c r="F667" s="8" t="n"/>
      <c r="G667" s="9" t="n"/>
      <c r="H667" s="9" t="n"/>
      <c r="I667" s="10" t="n"/>
      <c r="J667" s="10" t="n"/>
      <c r="K667" s="11">
        <f>IF(OR(OR(A667="",E667="",G667="",H667=""),D667=""),"",IF(J667&lt;&gt;"",J667,IF(D667="Day trade",MAX(0,N667)*0.01,IF(L667*0.00005&gt;1,L667*0.00005,0))))</f>
        <v/>
      </c>
      <c r="L667" s="11">
        <f>IF(OR(A667="",E667="",G667="",H667=""),"",E667*H667*IF(F667="",1,F667))</f>
        <v/>
      </c>
      <c r="M667" s="11">
        <f>IF(OR(A667="",E667="",G667="",H667=""),"",(H667-G667)*E667*IF(F667="",1,F667))</f>
        <v/>
      </c>
      <c r="N667" s="11">
        <f>IF(OR(A667="",E667="",G667="",H667=""),"",M667-N(I667))</f>
        <v/>
      </c>
      <c r="O667" s="12">
        <f>IF(A667="","",YEAR(A667)*100+MONTH(A667))</f>
        <v/>
      </c>
      <c r="P667" s="7" t="n"/>
    </row>
    <row r="668">
      <c r="A668" s="6" t="n"/>
      <c r="B668" s="7" t="n"/>
      <c r="C668" s="7" t="n"/>
      <c r="D668" s="7" t="n"/>
      <c r="E668" s="7" t="n"/>
      <c r="F668" s="8" t="n"/>
      <c r="G668" s="9" t="n"/>
      <c r="H668" s="9" t="n"/>
      <c r="I668" s="10" t="n"/>
      <c r="J668" s="10" t="n"/>
      <c r="K668" s="11">
        <f>IF(OR(OR(A668="",E668="",G668="",H668=""),D668=""),"",IF(J668&lt;&gt;"",J668,IF(D668="Day trade",MAX(0,N668)*0.01,IF(L668*0.00005&gt;1,L668*0.00005,0))))</f>
        <v/>
      </c>
      <c r="L668" s="11">
        <f>IF(OR(A668="",E668="",G668="",H668=""),"",E668*H668*IF(F668="",1,F668))</f>
        <v/>
      </c>
      <c r="M668" s="11">
        <f>IF(OR(A668="",E668="",G668="",H668=""),"",(H668-G668)*E668*IF(F668="",1,F668))</f>
        <v/>
      </c>
      <c r="N668" s="11">
        <f>IF(OR(A668="",E668="",G668="",H668=""),"",M668-N(I668))</f>
        <v/>
      </c>
      <c r="O668" s="12">
        <f>IF(A668="","",YEAR(A668)*100+MONTH(A668))</f>
        <v/>
      </c>
      <c r="P668" s="7" t="n"/>
    </row>
    <row r="669">
      <c r="A669" s="6" t="n"/>
      <c r="B669" s="7" t="n"/>
      <c r="C669" s="7" t="n"/>
      <c r="D669" s="7" t="n"/>
      <c r="E669" s="7" t="n"/>
      <c r="F669" s="8" t="n"/>
      <c r="G669" s="9" t="n"/>
      <c r="H669" s="9" t="n"/>
      <c r="I669" s="10" t="n"/>
      <c r="J669" s="10" t="n"/>
      <c r="K669" s="11">
        <f>IF(OR(OR(A669="",E669="",G669="",H669=""),D669=""),"",IF(J669&lt;&gt;"",J669,IF(D669="Day trade",MAX(0,N669)*0.01,IF(L669*0.00005&gt;1,L669*0.00005,0))))</f>
        <v/>
      </c>
      <c r="L669" s="11">
        <f>IF(OR(A669="",E669="",G669="",H669=""),"",E669*H669*IF(F669="",1,F669))</f>
        <v/>
      </c>
      <c r="M669" s="11">
        <f>IF(OR(A669="",E669="",G669="",H669=""),"",(H669-G669)*E669*IF(F669="",1,F669))</f>
        <v/>
      </c>
      <c r="N669" s="11">
        <f>IF(OR(A669="",E669="",G669="",H669=""),"",M669-N(I669))</f>
        <v/>
      </c>
      <c r="O669" s="12">
        <f>IF(A669="","",YEAR(A669)*100+MONTH(A669))</f>
        <v/>
      </c>
      <c r="P669" s="7" t="n"/>
    </row>
    <row r="670">
      <c r="A670" s="6" t="n"/>
      <c r="B670" s="7" t="n"/>
      <c r="C670" s="7" t="n"/>
      <c r="D670" s="7" t="n"/>
      <c r="E670" s="7" t="n"/>
      <c r="F670" s="8" t="n"/>
      <c r="G670" s="9" t="n"/>
      <c r="H670" s="9" t="n"/>
      <c r="I670" s="10" t="n"/>
      <c r="J670" s="10" t="n"/>
      <c r="K670" s="11">
        <f>IF(OR(OR(A670="",E670="",G670="",H670=""),D670=""),"",IF(J670&lt;&gt;"",J670,IF(D670="Day trade",MAX(0,N670)*0.01,IF(L670*0.00005&gt;1,L670*0.00005,0))))</f>
        <v/>
      </c>
      <c r="L670" s="11">
        <f>IF(OR(A670="",E670="",G670="",H670=""),"",E670*H670*IF(F670="",1,F670))</f>
        <v/>
      </c>
      <c r="M670" s="11">
        <f>IF(OR(A670="",E670="",G670="",H670=""),"",(H670-G670)*E670*IF(F670="",1,F670))</f>
        <v/>
      </c>
      <c r="N670" s="11">
        <f>IF(OR(A670="",E670="",G670="",H670=""),"",M670-N(I670))</f>
        <v/>
      </c>
      <c r="O670" s="12">
        <f>IF(A670="","",YEAR(A670)*100+MONTH(A670))</f>
        <v/>
      </c>
      <c r="P670" s="7" t="n"/>
    </row>
    <row r="671">
      <c r="A671" s="6" t="n"/>
      <c r="B671" s="7" t="n"/>
      <c r="C671" s="7" t="n"/>
      <c r="D671" s="7" t="n"/>
      <c r="E671" s="7" t="n"/>
      <c r="F671" s="8" t="n"/>
      <c r="G671" s="9" t="n"/>
      <c r="H671" s="9" t="n"/>
      <c r="I671" s="10" t="n"/>
      <c r="J671" s="10" t="n"/>
      <c r="K671" s="11">
        <f>IF(OR(OR(A671="",E671="",G671="",H671=""),D671=""),"",IF(J671&lt;&gt;"",J671,IF(D671="Day trade",MAX(0,N671)*0.01,IF(L671*0.00005&gt;1,L671*0.00005,0))))</f>
        <v/>
      </c>
      <c r="L671" s="11">
        <f>IF(OR(A671="",E671="",G671="",H671=""),"",E671*H671*IF(F671="",1,F671))</f>
        <v/>
      </c>
      <c r="M671" s="11">
        <f>IF(OR(A671="",E671="",G671="",H671=""),"",(H671-G671)*E671*IF(F671="",1,F671))</f>
        <v/>
      </c>
      <c r="N671" s="11">
        <f>IF(OR(A671="",E671="",G671="",H671=""),"",M671-N(I671))</f>
        <v/>
      </c>
      <c r="O671" s="12">
        <f>IF(A671="","",YEAR(A671)*100+MONTH(A671))</f>
        <v/>
      </c>
      <c r="P671" s="7" t="n"/>
    </row>
    <row r="672">
      <c r="A672" s="6" t="n"/>
      <c r="B672" s="7" t="n"/>
      <c r="C672" s="7" t="n"/>
      <c r="D672" s="7" t="n"/>
      <c r="E672" s="7" t="n"/>
      <c r="F672" s="8" t="n"/>
      <c r="G672" s="9" t="n"/>
      <c r="H672" s="9" t="n"/>
      <c r="I672" s="10" t="n"/>
      <c r="J672" s="10" t="n"/>
      <c r="K672" s="11">
        <f>IF(OR(OR(A672="",E672="",G672="",H672=""),D672=""),"",IF(J672&lt;&gt;"",J672,IF(D672="Day trade",MAX(0,N672)*0.01,IF(L672*0.00005&gt;1,L672*0.00005,0))))</f>
        <v/>
      </c>
      <c r="L672" s="11">
        <f>IF(OR(A672="",E672="",G672="",H672=""),"",E672*H672*IF(F672="",1,F672))</f>
        <v/>
      </c>
      <c r="M672" s="11">
        <f>IF(OR(A672="",E672="",G672="",H672=""),"",(H672-G672)*E672*IF(F672="",1,F672))</f>
        <v/>
      </c>
      <c r="N672" s="11">
        <f>IF(OR(A672="",E672="",G672="",H672=""),"",M672-N(I672))</f>
        <v/>
      </c>
      <c r="O672" s="12">
        <f>IF(A672="","",YEAR(A672)*100+MONTH(A672))</f>
        <v/>
      </c>
      <c r="P672" s="7" t="n"/>
    </row>
    <row r="673">
      <c r="A673" s="6" t="n"/>
      <c r="B673" s="7" t="n"/>
      <c r="C673" s="7" t="n"/>
      <c r="D673" s="7" t="n"/>
      <c r="E673" s="7" t="n"/>
      <c r="F673" s="8" t="n"/>
      <c r="G673" s="9" t="n"/>
      <c r="H673" s="9" t="n"/>
      <c r="I673" s="10" t="n"/>
      <c r="J673" s="10" t="n"/>
      <c r="K673" s="11">
        <f>IF(OR(OR(A673="",E673="",G673="",H673=""),D673=""),"",IF(J673&lt;&gt;"",J673,IF(D673="Day trade",MAX(0,N673)*0.01,IF(L673*0.00005&gt;1,L673*0.00005,0))))</f>
        <v/>
      </c>
      <c r="L673" s="11">
        <f>IF(OR(A673="",E673="",G673="",H673=""),"",E673*H673*IF(F673="",1,F673))</f>
        <v/>
      </c>
      <c r="M673" s="11">
        <f>IF(OR(A673="",E673="",G673="",H673=""),"",(H673-G673)*E673*IF(F673="",1,F673))</f>
        <v/>
      </c>
      <c r="N673" s="11">
        <f>IF(OR(A673="",E673="",G673="",H673=""),"",M673-N(I673))</f>
        <v/>
      </c>
      <c r="O673" s="12">
        <f>IF(A673="","",YEAR(A673)*100+MONTH(A673))</f>
        <v/>
      </c>
      <c r="P673" s="7" t="n"/>
    </row>
    <row r="674">
      <c r="A674" s="6" t="n"/>
      <c r="B674" s="7" t="n"/>
      <c r="C674" s="7" t="n"/>
      <c r="D674" s="7" t="n"/>
      <c r="E674" s="7" t="n"/>
      <c r="F674" s="8" t="n"/>
      <c r="G674" s="9" t="n"/>
      <c r="H674" s="9" t="n"/>
      <c r="I674" s="10" t="n"/>
      <c r="J674" s="10" t="n"/>
      <c r="K674" s="11">
        <f>IF(OR(OR(A674="",E674="",G674="",H674=""),D674=""),"",IF(J674&lt;&gt;"",J674,IF(D674="Day trade",MAX(0,N674)*0.01,IF(L674*0.00005&gt;1,L674*0.00005,0))))</f>
        <v/>
      </c>
      <c r="L674" s="11">
        <f>IF(OR(A674="",E674="",G674="",H674=""),"",E674*H674*IF(F674="",1,F674))</f>
        <v/>
      </c>
      <c r="M674" s="11">
        <f>IF(OR(A674="",E674="",G674="",H674=""),"",(H674-G674)*E674*IF(F674="",1,F674))</f>
        <v/>
      </c>
      <c r="N674" s="11">
        <f>IF(OR(A674="",E674="",G674="",H674=""),"",M674-N(I674))</f>
        <v/>
      </c>
      <c r="O674" s="12">
        <f>IF(A674="","",YEAR(A674)*100+MONTH(A674))</f>
        <v/>
      </c>
      <c r="P674" s="7" t="n"/>
    </row>
    <row r="675">
      <c r="A675" s="6" t="n"/>
      <c r="B675" s="7" t="n"/>
      <c r="C675" s="7" t="n"/>
      <c r="D675" s="7" t="n"/>
      <c r="E675" s="7" t="n"/>
      <c r="F675" s="8" t="n"/>
      <c r="G675" s="9" t="n"/>
      <c r="H675" s="9" t="n"/>
      <c r="I675" s="10" t="n"/>
      <c r="J675" s="10" t="n"/>
      <c r="K675" s="11">
        <f>IF(OR(OR(A675="",E675="",G675="",H675=""),D675=""),"",IF(J675&lt;&gt;"",J675,IF(D675="Day trade",MAX(0,N675)*0.01,IF(L675*0.00005&gt;1,L675*0.00005,0))))</f>
        <v/>
      </c>
      <c r="L675" s="11">
        <f>IF(OR(A675="",E675="",G675="",H675=""),"",E675*H675*IF(F675="",1,F675))</f>
        <v/>
      </c>
      <c r="M675" s="11">
        <f>IF(OR(A675="",E675="",G675="",H675=""),"",(H675-G675)*E675*IF(F675="",1,F675))</f>
        <v/>
      </c>
      <c r="N675" s="11">
        <f>IF(OR(A675="",E675="",G675="",H675=""),"",M675-N(I675))</f>
        <v/>
      </c>
      <c r="O675" s="12">
        <f>IF(A675="","",YEAR(A675)*100+MONTH(A675))</f>
        <v/>
      </c>
      <c r="P675" s="7" t="n"/>
    </row>
    <row r="676">
      <c r="A676" s="6" t="n"/>
      <c r="B676" s="7" t="n"/>
      <c r="C676" s="7" t="n"/>
      <c r="D676" s="7" t="n"/>
      <c r="E676" s="7" t="n"/>
      <c r="F676" s="8" t="n"/>
      <c r="G676" s="9" t="n"/>
      <c r="H676" s="9" t="n"/>
      <c r="I676" s="10" t="n"/>
      <c r="J676" s="10" t="n"/>
      <c r="K676" s="11">
        <f>IF(OR(OR(A676="",E676="",G676="",H676=""),D676=""),"",IF(J676&lt;&gt;"",J676,IF(D676="Day trade",MAX(0,N676)*0.01,IF(L676*0.00005&gt;1,L676*0.00005,0))))</f>
        <v/>
      </c>
      <c r="L676" s="11">
        <f>IF(OR(A676="",E676="",G676="",H676=""),"",E676*H676*IF(F676="",1,F676))</f>
        <v/>
      </c>
      <c r="M676" s="11">
        <f>IF(OR(A676="",E676="",G676="",H676=""),"",(H676-G676)*E676*IF(F676="",1,F676))</f>
        <v/>
      </c>
      <c r="N676" s="11">
        <f>IF(OR(A676="",E676="",G676="",H676=""),"",M676-N(I676))</f>
        <v/>
      </c>
      <c r="O676" s="12">
        <f>IF(A676="","",YEAR(A676)*100+MONTH(A676))</f>
        <v/>
      </c>
      <c r="P676" s="7" t="n"/>
    </row>
    <row r="677">
      <c r="A677" s="6" t="n"/>
      <c r="B677" s="7" t="n"/>
      <c r="C677" s="7" t="n"/>
      <c r="D677" s="7" t="n"/>
      <c r="E677" s="7" t="n"/>
      <c r="F677" s="8" t="n"/>
      <c r="G677" s="9" t="n"/>
      <c r="H677" s="9" t="n"/>
      <c r="I677" s="10" t="n"/>
      <c r="J677" s="10" t="n"/>
      <c r="K677" s="11">
        <f>IF(OR(OR(A677="",E677="",G677="",H677=""),D677=""),"",IF(J677&lt;&gt;"",J677,IF(D677="Day trade",MAX(0,N677)*0.01,IF(L677*0.00005&gt;1,L677*0.00005,0))))</f>
        <v/>
      </c>
      <c r="L677" s="11">
        <f>IF(OR(A677="",E677="",G677="",H677=""),"",E677*H677*IF(F677="",1,F677))</f>
        <v/>
      </c>
      <c r="M677" s="11">
        <f>IF(OR(A677="",E677="",G677="",H677=""),"",(H677-G677)*E677*IF(F677="",1,F677))</f>
        <v/>
      </c>
      <c r="N677" s="11">
        <f>IF(OR(A677="",E677="",G677="",H677=""),"",M677-N(I677))</f>
        <v/>
      </c>
      <c r="O677" s="12">
        <f>IF(A677="","",YEAR(A677)*100+MONTH(A677))</f>
        <v/>
      </c>
      <c r="P677" s="7" t="n"/>
    </row>
    <row r="678">
      <c r="A678" s="6" t="n"/>
      <c r="B678" s="7" t="n"/>
      <c r="C678" s="7" t="n"/>
      <c r="D678" s="7" t="n"/>
      <c r="E678" s="7" t="n"/>
      <c r="F678" s="8" t="n"/>
      <c r="G678" s="9" t="n"/>
      <c r="H678" s="9" t="n"/>
      <c r="I678" s="10" t="n"/>
      <c r="J678" s="10" t="n"/>
      <c r="K678" s="11">
        <f>IF(OR(OR(A678="",E678="",G678="",H678=""),D678=""),"",IF(J678&lt;&gt;"",J678,IF(D678="Day trade",MAX(0,N678)*0.01,IF(L678*0.00005&gt;1,L678*0.00005,0))))</f>
        <v/>
      </c>
      <c r="L678" s="11">
        <f>IF(OR(A678="",E678="",G678="",H678=""),"",E678*H678*IF(F678="",1,F678))</f>
        <v/>
      </c>
      <c r="M678" s="11">
        <f>IF(OR(A678="",E678="",G678="",H678=""),"",(H678-G678)*E678*IF(F678="",1,F678))</f>
        <v/>
      </c>
      <c r="N678" s="11">
        <f>IF(OR(A678="",E678="",G678="",H678=""),"",M678-N(I678))</f>
        <v/>
      </c>
      <c r="O678" s="12">
        <f>IF(A678="","",YEAR(A678)*100+MONTH(A678))</f>
        <v/>
      </c>
      <c r="P678" s="7" t="n"/>
    </row>
    <row r="679">
      <c r="A679" s="6" t="n"/>
      <c r="B679" s="7" t="n"/>
      <c r="C679" s="7" t="n"/>
      <c r="D679" s="7" t="n"/>
      <c r="E679" s="7" t="n"/>
      <c r="F679" s="8" t="n"/>
      <c r="G679" s="9" t="n"/>
      <c r="H679" s="9" t="n"/>
      <c r="I679" s="10" t="n"/>
      <c r="J679" s="10" t="n"/>
      <c r="K679" s="11">
        <f>IF(OR(OR(A679="",E679="",G679="",H679=""),D679=""),"",IF(J679&lt;&gt;"",J679,IF(D679="Day trade",MAX(0,N679)*0.01,IF(L679*0.00005&gt;1,L679*0.00005,0))))</f>
        <v/>
      </c>
      <c r="L679" s="11">
        <f>IF(OR(A679="",E679="",G679="",H679=""),"",E679*H679*IF(F679="",1,F679))</f>
        <v/>
      </c>
      <c r="M679" s="11">
        <f>IF(OR(A679="",E679="",G679="",H679=""),"",(H679-G679)*E679*IF(F679="",1,F679))</f>
        <v/>
      </c>
      <c r="N679" s="11">
        <f>IF(OR(A679="",E679="",G679="",H679=""),"",M679-N(I679))</f>
        <v/>
      </c>
      <c r="O679" s="12">
        <f>IF(A679="","",YEAR(A679)*100+MONTH(A679))</f>
        <v/>
      </c>
      <c r="P679" s="7" t="n"/>
    </row>
    <row r="680">
      <c r="A680" s="6" t="n"/>
      <c r="B680" s="7" t="n"/>
      <c r="C680" s="7" t="n"/>
      <c r="D680" s="7" t="n"/>
      <c r="E680" s="7" t="n"/>
      <c r="F680" s="8" t="n"/>
      <c r="G680" s="9" t="n"/>
      <c r="H680" s="9" t="n"/>
      <c r="I680" s="10" t="n"/>
      <c r="J680" s="10" t="n"/>
      <c r="K680" s="11">
        <f>IF(OR(OR(A680="",E680="",G680="",H680=""),D680=""),"",IF(J680&lt;&gt;"",J680,IF(D680="Day trade",MAX(0,N680)*0.01,IF(L680*0.00005&gt;1,L680*0.00005,0))))</f>
        <v/>
      </c>
      <c r="L680" s="11">
        <f>IF(OR(A680="",E680="",G680="",H680=""),"",E680*H680*IF(F680="",1,F680))</f>
        <v/>
      </c>
      <c r="M680" s="11">
        <f>IF(OR(A680="",E680="",G680="",H680=""),"",(H680-G680)*E680*IF(F680="",1,F680))</f>
        <v/>
      </c>
      <c r="N680" s="11">
        <f>IF(OR(A680="",E680="",G680="",H680=""),"",M680-N(I680))</f>
        <v/>
      </c>
      <c r="O680" s="12">
        <f>IF(A680="","",YEAR(A680)*100+MONTH(A680))</f>
        <v/>
      </c>
      <c r="P680" s="7" t="n"/>
    </row>
    <row r="681">
      <c r="A681" s="6" t="n"/>
      <c r="B681" s="7" t="n"/>
      <c r="C681" s="7" t="n"/>
      <c r="D681" s="7" t="n"/>
      <c r="E681" s="7" t="n"/>
      <c r="F681" s="8" t="n"/>
      <c r="G681" s="9" t="n"/>
      <c r="H681" s="9" t="n"/>
      <c r="I681" s="10" t="n"/>
      <c r="J681" s="10" t="n"/>
      <c r="K681" s="11">
        <f>IF(OR(OR(A681="",E681="",G681="",H681=""),D681=""),"",IF(J681&lt;&gt;"",J681,IF(D681="Day trade",MAX(0,N681)*0.01,IF(L681*0.00005&gt;1,L681*0.00005,0))))</f>
        <v/>
      </c>
      <c r="L681" s="11">
        <f>IF(OR(A681="",E681="",G681="",H681=""),"",E681*H681*IF(F681="",1,F681))</f>
        <v/>
      </c>
      <c r="M681" s="11">
        <f>IF(OR(A681="",E681="",G681="",H681=""),"",(H681-G681)*E681*IF(F681="",1,F681))</f>
        <v/>
      </c>
      <c r="N681" s="11">
        <f>IF(OR(A681="",E681="",G681="",H681=""),"",M681-N(I681))</f>
        <v/>
      </c>
      <c r="O681" s="12">
        <f>IF(A681="","",YEAR(A681)*100+MONTH(A681))</f>
        <v/>
      </c>
      <c r="P681" s="7" t="n"/>
    </row>
    <row r="682">
      <c r="A682" s="6" t="n"/>
      <c r="B682" s="7" t="n"/>
      <c r="C682" s="7" t="n"/>
      <c r="D682" s="7" t="n"/>
      <c r="E682" s="7" t="n"/>
      <c r="F682" s="8" t="n"/>
      <c r="G682" s="9" t="n"/>
      <c r="H682" s="9" t="n"/>
      <c r="I682" s="10" t="n"/>
      <c r="J682" s="10" t="n"/>
      <c r="K682" s="11">
        <f>IF(OR(OR(A682="",E682="",G682="",H682=""),D682=""),"",IF(J682&lt;&gt;"",J682,IF(D682="Day trade",MAX(0,N682)*0.01,IF(L682*0.00005&gt;1,L682*0.00005,0))))</f>
        <v/>
      </c>
      <c r="L682" s="11">
        <f>IF(OR(A682="",E682="",G682="",H682=""),"",E682*H682*IF(F682="",1,F682))</f>
        <v/>
      </c>
      <c r="M682" s="11">
        <f>IF(OR(A682="",E682="",G682="",H682=""),"",(H682-G682)*E682*IF(F682="",1,F682))</f>
        <v/>
      </c>
      <c r="N682" s="11">
        <f>IF(OR(A682="",E682="",G682="",H682=""),"",M682-N(I682))</f>
        <v/>
      </c>
      <c r="O682" s="12">
        <f>IF(A682="","",YEAR(A682)*100+MONTH(A682))</f>
        <v/>
      </c>
      <c r="P682" s="7" t="n"/>
    </row>
    <row r="683">
      <c r="A683" s="6" t="n"/>
      <c r="B683" s="7" t="n"/>
      <c r="C683" s="7" t="n"/>
      <c r="D683" s="7" t="n"/>
      <c r="E683" s="7" t="n"/>
      <c r="F683" s="8" t="n"/>
      <c r="G683" s="9" t="n"/>
      <c r="H683" s="9" t="n"/>
      <c r="I683" s="10" t="n"/>
      <c r="J683" s="10" t="n"/>
      <c r="K683" s="11">
        <f>IF(OR(OR(A683="",E683="",G683="",H683=""),D683=""),"",IF(J683&lt;&gt;"",J683,IF(D683="Day trade",MAX(0,N683)*0.01,IF(L683*0.00005&gt;1,L683*0.00005,0))))</f>
        <v/>
      </c>
      <c r="L683" s="11">
        <f>IF(OR(A683="",E683="",G683="",H683=""),"",E683*H683*IF(F683="",1,F683))</f>
        <v/>
      </c>
      <c r="M683" s="11">
        <f>IF(OR(A683="",E683="",G683="",H683=""),"",(H683-G683)*E683*IF(F683="",1,F683))</f>
        <v/>
      </c>
      <c r="N683" s="11">
        <f>IF(OR(A683="",E683="",G683="",H683=""),"",M683-N(I683))</f>
        <v/>
      </c>
      <c r="O683" s="12">
        <f>IF(A683="","",YEAR(A683)*100+MONTH(A683))</f>
        <v/>
      </c>
      <c r="P683" s="7" t="n"/>
    </row>
    <row r="684">
      <c r="A684" s="6" t="n"/>
      <c r="B684" s="7" t="n"/>
      <c r="C684" s="7" t="n"/>
      <c r="D684" s="7" t="n"/>
      <c r="E684" s="7" t="n"/>
      <c r="F684" s="8" t="n"/>
      <c r="G684" s="9" t="n"/>
      <c r="H684" s="9" t="n"/>
      <c r="I684" s="10" t="n"/>
      <c r="J684" s="10" t="n"/>
      <c r="K684" s="11">
        <f>IF(OR(OR(A684="",E684="",G684="",H684=""),D684=""),"",IF(J684&lt;&gt;"",J684,IF(D684="Day trade",MAX(0,N684)*0.01,IF(L684*0.00005&gt;1,L684*0.00005,0))))</f>
        <v/>
      </c>
      <c r="L684" s="11">
        <f>IF(OR(A684="",E684="",G684="",H684=""),"",E684*H684*IF(F684="",1,F684))</f>
        <v/>
      </c>
      <c r="M684" s="11">
        <f>IF(OR(A684="",E684="",G684="",H684=""),"",(H684-G684)*E684*IF(F684="",1,F684))</f>
        <v/>
      </c>
      <c r="N684" s="11">
        <f>IF(OR(A684="",E684="",G684="",H684=""),"",M684-N(I684))</f>
        <v/>
      </c>
      <c r="O684" s="12">
        <f>IF(A684="","",YEAR(A684)*100+MONTH(A684))</f>
        <v/>
      </c>
      <c r="P684" s="7" t="n"/>
    </row>
    <row r="685">
      <c r="A685" s="6" t="n"/>
      <c r="B685" s="7" t="n"/>
      <c r="C685" s="7" t="n"/>
      <c r="D685" s="7" t="n"/>
      <c r="E685" s="7" t="n"/>
      <c r="F685" s="8" t="n"/>
      <c r="G685" s="9" t="n"/>
      <c r="H685" s="9" t="n"/>
      <c r="I685" s="10" t="n"/>
      <c r="J685" s="10" t="n"/>
      <c r="K685" s="11">
        <f>IF(OR(OR(A685="",E685="",G685="",H685=""),D685=""),"",IF(J685&lt;&gt;"",J685,IF(D685="Day trade",MAX(0,N685)*0.01,IF(L685*0.00005&gt;1,L685*0.00005,0))))</f>
        <v/>
      </c>
      <c r="L685" s="11">
        <f>IF(OR(A685="",E685="",G685="",H685=""),"",E685*H685*IF(F685="",1,F685))</f>
        <v/>
      </c>
      <c r="M685" s="11">
        <f>IF(OR(A685="",E685="",G685="",H685=""),"",(H685-G685)*E685*IF(F685="",1,F685))</f>
        <v/>
      </c>
      <c r="N685" s="11">
        <f>IF(OR(A685="",E685="",G685="",H685=""),"",M685-N(I685))</f>
        <v/>
      </c>
      <c r="O685" s="12">
        <f>IF(A685="","",YEAR(A685)*100+MONTH(A685))</f>
        <v/>
      </c>
      <c r="P685" s="7" t="n"/>
    </row>
    <row r="686">
      <c r="A686" s="6" t="n"/>
      <c r="B686" s="7" t="n"/>
      <c r="C686" s="7" t="n"/>
      <c r="D686" s="7" t="n"/>
      <c r="E686" s="7" t="n"/>
      <c r="F686" s="8" t="n"/>
      <c r="G686" s="9" t="n"/>
      <c r="H686" s="9" t="n"/>
      <c r="I686" s="10" t="n"/>
      <c r="J686" s="10" t="n"/>
      <c r="K686" s="11">
        <f>IF(OR(OR(A686="",E686="",G686="",H686=""),D686=""),"",IF(J686&lt;&gt;"",J686,IF(D686="Day trade",MAX(0,N686)*0.01,IF(L686*0.00005&gt;1,L686*0.00005,0))))</f>
        <v/>
      </c>
      <c r="L686" s="11">
        <f>IF(OR(A686="",E686="",G686="",H686=""),"",E686*H686*IF(F686="",1,F686))</f>
        <v/>
      </c>
      <c r="M686" s="11">
        <f>IF(OR(A686="",E686="",G686="",H686=""),"",(H686-G686)*E686*IF(F686="",1,F686))</f>
        <v/>
      </c>
      <c r="N686" s="11">
        <f>IF(OR(A686="",E686="",G686="",H686=""),"",M686-N(I686))</f>
        <v/>
      </c>
      <c r="O686" s="12">
        <f>IF(A686="","",YEAR(A686)*100+MONTH(A686))</f>
        <v/>
      </c>
      <c r="P686" s="7" t="n"/>
    </row>
    <row r="687">
      <c r="A687" s="6" t="n"/>
      <c r="B687" s="7" t="n"/>
      <c r="C687" s="7" t="n"/>
      <c r="D687" s="7" t="n"/>
      <c r="E687" s="7" t="n"/>
      <c r="F687" s="8" t="n"/>
      <c r="G687" s="9" t="n"/>
      <c r="H687" s="9" t="n"/>
      <c r="I687" s="10" t="n"/>
      <c r="J687" s="10" t="n"/>
      <c r="K687" s="11">
        <f>IF(OR(OR(A687="",E687="",G687="",H687=""),D687=""),"",IF(J687&lt;&gt;"",J687,IF(D687="Day trade",MAX(0,N687)*0.01,IF(L687*0.00005&gt;1,L687*0.00005,0))))</f>
        <v/>
      </c>
      <c r="L687" s="11">
        <f>IF(OR(A687="",E687="",G687="",H687=""),"",E687*H687*IF(F687="",1,F687))</f>
        <v/>
      </c>
      <c r="M687" s="11">
        <f>IF(OR(A687="",E687="",G687="",H687=""),"",(H687-G687)*E687*IF(F687="",1,F687))</f>
        <v/>
      </c>
      <c r="N687" s="11">
        <f>IF(OR(A687="",E687="",G687="",H687=""),"",M687-N(I687))</f>
        <v/>
      </c>
      <c r="O687" s="12">
        <f>IF(A687="","",YEAR(A687)*100+MONTH(A687))</f>
        <v/>
      </c>
      <c r="P687" s="7" t="n"/>
    </row>
    <row r="688">
      <c r="A688" s="6" t="n"/>
      <c r="B688" s="7" t="n"/>
      <c r="C688" s="7" t="n"/>
      <c r="D688" s="7" t="n"/>
      <c r="E688" s="7" t="n"/>
      <c r="F688" s="8" t="n"/>
      <c r="G688" s="9" t="n"/>
      <c r="H688" s="9" t="n"/>
      <c r="I688" s="10" t="n"/>
      <c r="J688" s="10" t="n"/>
      <c r="K688" s="11">
        <f>IF(OR(OR(A688="",E688="",G688="",H688=""),D688=""),"",IF(J688&lt;&gt;"",J688,IF(D688="Day trade",MAX(0,N688)*0.01,IF(L688*0.00005&gt;1,L688*0.00005,0))))</f>
        <v/>
      </c>
      <c r="L688" s="11">
        <f>IF(OR(A688="",E688="",G688="",H688=""),"",E688*H688*IF(F688="",1,F688))</f>
        <v/>
      </c>
      <c r="M688" s="11">
        <f>IF(OR(A688="",E688="",G688="",H688=""),"",(H688-G688)*E688*IF(F688="",1,F688))</f>
        <v/>
      </c>
      <c r="N688" s="11">
        <f>IF(OR(A688="",E688="",G688="",H688=""),"",M688-N(I688))</f>
        <v/>
      </c>
      <c r="O688" s="12">
        <f>IF(A688="","",YEAR(A688)*100+MONTH(A688))</f>
        <v/>
      </c>
      <c r="P688" s="7" t="n"/>
    </row>
    <row r="689">
      <c r="A689" s="6" t="n"/>
      <c r="B689" s="7" t="n"/>
      <c r="C689" s="7" t="n"/>
      <c r="D689" s="7" t="n"/>
      <c r="E689" s="7" t="n"/>
      <c r="F689" s="8" t="n"/>
      <c r="G689" s="9" t="n"/>
      <c r="H689" s="9" t="n"/>
      <c r="I689" s="10" t="n"/>
      <c r="J689" s="10" t="n"/>
      <c r="K689" s="11">
        <f>IF(OR(OR(A689="",E689="",G689="",H689=""),D689=""),"",IF(J689&lt;&gt;"",J689,IF(D689="Day trade",MAX(0,N689)*0.01,IF(L689*0.00005&gt;1,L689*0.00005,0))))</f>
        <v/>
      </c>
      <c r="L689" s="11">
        <f>IF(OR(A689="",E689="",G689="",H689=""),"",E689*H689*IF(F689="",1,F689))</f>
        <v/>
      </c>
      <c r="M689" s="11">
        <f>IF(OR(A689="",E689="",G689="",H689=""),"",(H689-G689)*E689*IF(F689="",1,F689))</f>
        <v/>
      </c>
      <c r="N689" s="11">
        <f>IF(OR(A689="",E689="",G689="",H689=""),"",M689-N(I689))</f>
        <v/>
      </c>
      <c r="O689" s="12">
        <f>IF(A689="","",YEAR(A689)*100+MONTH(A689))</f>
        <v/>
      </c>
      <c r="P689" s="7" t="n"/>
    </row>
    <row r="690">
      <c r="A690" s="6" t="n"/>
      <c r="B690" s="7" t="n"/>
      <c r="C690" s="7" t="n"/>
      <c r="D690" s="7" t="n"/>
      <c r="E690" s="7" t="n"/>
      <c r="F690" s="8" t="n"/>
      <c r="G690" s="9" t="n"/>
      <c r="H690" s="9" t="n"/>
      <c r="I690" s="10" t="n"/>
      <c r="J690" s="10" t="n"/>
      <c r="K690" s="11">
        <f>IF(OR(OR(A690="",E690="",G690="",H690=""),D690=""),"",IF(J690&lt;&gt;"",J690,IF(D690="Day trade",MAX(0,N690)*0.01,IF(L690*0.00005&gt;1,L690*0.00005,0))))</f>
        <v/>
      </c>
      <c r="L690" s="11">
        <f>IF(OR(A690="",E690="",G690="",H690=""),"",E690*H690*IF(F690="",1,F690))</f>
        <v/>
      </c>
      <c r="M690" s="11">
        <f>IF(OR(A690="",E690="",G690="",H690=""),"",(H690-G690)*E690*IF(F690="",1,F690))</f>
        <v/>
      </c>
      <c r="N690" s="11">
        <f>IF(OR(A690="",E690="",G690="",H690=""),"",M690-N(I690))</f>
        <v/>
      </c>
      <c r="O690" s="12">
        <f>IF(A690="","",YEAR(A690)*100+MONTH(A690))</f>
        <v/>
      </c>
      <c r="P690" s="7" t="n"/>
    </row>
    <row r="691">
      <c r="A691" s="6" t="n"/>
      <c r="B691" s="7" t="n"/>
      <c r="C691" s="7" t="n"/>
      <c r="D691" s="7" t="n"/>
      <c r="E691" s="7" t="n"/>
      <c r="F691" s="8" t="n"/>
      <c r="G691" s="9" t="n"/>
      <c r="H691" s="9" t="n"/>
      <c r="I691" s="10" t="n"/>
      <c r="J691" s="10" t="n"/>
      <c r="K691" s="11">
        <f>IF(OR(OR(A691="",E691="",G691="",H691=""),D691=""),"",IF(J691&lt;&gt;"",J691,IF(D691="Day trade",MAX(0,N691)*0.01,IF(L691*0.00005&gt;1,L691*0.00005,0))))</f>
        <v/>
      </c>
      <c r="L691" s="11">
        <f>IF(OR(A691="",E691="",G691="",H691=""),"",E691*H691*IF(F691="",1,F691))</f>
        <v/>
      </c>
      <c r="M691" s="11">
        <f>IF(OR(A691="",E691="",G691="",H691=""),"",(H691-G691)*E691*IF(F691="",1,F691))</f>
        <v/>
      </c>
      <c r="N691" s="11">
        <f>IF(OR(A691="",E691="",G691="",H691=""),"",M691-N(I691))</f>
        <v/>
      </c>
      <c r="O691" s="12">
        <f>IF(A691="","",YEAR(A691)*100+MONTH(A691))</f>
        <v/>
      </c>
      <c r="P691" s="7" t="n"/>
    </row>
    <row r="692">
      <c r="A692" s="6" t="n"/>
      <c r="B692" s="7" t="n"/>
      <c r="C692" s="7" t="n"/>
      <c r="D692" s="7" t="n"/>
      <c r="E692" s="7" t="n"/>
      <c r="F692" s="8" t="n"/>
      <c r="G692" s="9" t="n"/>
      <c r="H692" s="9" t="n"/>
      <c r="I692" s="10" t="n"/>
      <c r="J692" s="10" t="n"/>
      <c r="K692" s="11">
        <f>IF(OR(OR(A692="",E692="",G692="",H692=""),D692=""),"",IF(J692&lt;&gt;"",J692,IF(D692="Day trade",MAX(0,N692)*0.01,IF(L692*0.00005&gt;1,L692*0.00005,0))))</f>
        <v/>
      </c>
      <c r="L692" s="11">
        <f>IF(OR(A692="",E692="",G692="",H692=""),"",E692*H692*IF(F692="",1,F692))</f>
        <v/>
      </c>
      <c r="M692" s="11">
        <f>IF(OR(A692="",E692="",G692="",H692=""),"",(H692-G692)*E692*IF(F692="",1,F692))</f>
        <v/>
      </c>
      <c r="N692" s="11">
        <f>IF(OR(A692="",E692="",G692="",H692=""),"",M692-N(I692))</f>
        <v/>
      </c>
      <c r="O692" s="12">
        <f>IF(A692="","",YEAR(A692)*100+MONTH(A692))</f>
        <v/>
      </c>
      <c r="P692" s="7" t="n"/>
    </row>
    <row r="693">
      <c r="A693" s="6" t="n"/>
      <c r="B693" s="7" t="n"/>
      <c r="C693" s="7" t="n"/>
      <c r="D693" s="7" t="n"/>
      <c r="E693" s="7" t="n"/>
      <c r="F693" s="8" t="n"/>
      <c r="G693" s="9" t="n"/>
      <c r="H693" s="9" t="n"/>
      <c r="I693" s="10" t="n"/>
      <c r="J693" s="10" t="n"/>
      <c r="K693" s="11">
        <f>IF(OR(OR(A693="",E693="",G693="",H693=""),D693=""),"",IF(J693&lt;&gt;"",J693,IF(D693="Day trade",MAX(0,N693)*0.01,IF(L693*0.00005&gt;1,L693*0.00005,0))))</f>
        <v/>
      </c>
      <c r="L693" s="11">
        <f>IF(OR(A693="",E693="",G693="",H693=""),"",E693*H693*IF(F693="",1,F693))</f>
        <v/>
      </c>
      <c r="M693" s="11">
        <f>IF(OR(A693="",E693="",G693="",H693=""),"",(H693-G693)*E693*IF(F693="",1,F693))</f>
        <v/>
      </c>
      <c r="N693" s="11">
        <f>IF(OR(A693="",E693="",G693="",H693=""),"",M693-N(I693))</f>
        <v/>
      </c>
      <c r="O693" s="12">
        <f>IF(A693="","",YEAR(A693)*100+MONTH(A693))</f>
        <v/>
      </c>
      <c r="P693" s="7" t="n"/>
    </row>
    <row r="694">
      <c r="A694" s="6" t="n"/>
      <c r="B694" s="7" t="n"/>
      <c r="C694" s="7" t="n"/>
      <c r="D694" s="7" t="n"/>
      <c r="E694" s="7" t="n"/>
      <c r="F694" s="8" t="n"/>
      <c r="G694" s="9" t="n"/>
      <c r="H694" s="9" t="n"/>
      <c r="I694" s="10" t="n"/>
      <c r="J694" s="10" t="n"/>
      <c r="K694" s="11">
        <f>IF(OR(OR(A694="",E694="",G694="",H694=""),D694=""),"",IF(J694&lt;&gt;"",J694,IF(D694="Day trade",MAX(0,N694)*0.01,IF(L694*0.00005&gt;1,L694*0.00005,0))))</f>
        <v/>
      </c>
      <c r="L694" s="11">
        <f>IF(OR(A694="",E694="",G694="",H694=""),"",E694*H694*IF(F694="",1,F694))</f>
        <v/>
      </c>
      <c r="M694" s="11">
        <f>IF(OR(A694="",E694="",G694="",H694=""),"",(H694-G694)*E694*IF(F694="",1,F694))</f>
        <v/>
      </c>
      <c r="N694" s="11">
        <f>IF(OR(A694="",E694="",G694="",H694=""),"",M694-N(I694))</f>
        <v/>
      </c>
      <c r="O694" s="12">
        <f>IF(A694="","",YEAR(A694)*100+MONTH(A694))</f>
        <v/>
      </c>
      <c r="P694" s="7" t="n"/>
    </row>
    <row r="695">
      <c r="A695" s="6" t="n"/>
      <c r="B695" s="7" t="n"/>
      <c r="C695" s="7" t="n"/>
      <c r="D695" s="7" t="n"/>
      <c r="E695" s="7" t="n"/>
      <c r="F695" s="8" t="n"/>
      <c r="G695" s="9" t="n"/>
      <c r="H695" s="9" t="n"/>
      <c r="I695" s="10" t="n"/>
      <c r="J695" s="10" t="n"/>
      <c r="K695" s="11">
        <f>IF(OR(OR(A695="",E695="",G695="",H695=""),D695=""),"",IF(J695&lt;&gt;"",J695,IF(D695="Day trade",MAX(0,N695)*0.01,IF(L695*0.00005&gt;1,L695*0.00005,0))))</f>
        <v/>
      </c>
      <c r="L695" s="11">
        <f>IF(OR(A695="",E695="",G695="",H695=""),"",E695*H695*IF(F695="",1,F695))</f>
        <v/>
      </c>
      <c r="M695" s="11">
        <f>IF(OR(A695="",E695="",G695="",H695=""),"",(H695-G695)*E695*IF(F695="",1,F695))</f>
        <v/>
      </c>
      <c r="N695" s="11">
        <f>IF(OR(A695="",E695="",G695="",H695=""),"",M695-N(I695))</f>
        <v/>
      </c>
      <c r="O695" s="12">
        <f>IF(A695="","",YEAR(A695)*100+MONTH(A695))</f>
        <v/>
      </c>
      <c r="P695" s="7" t="n"/>
    </row>
    <row r="696">
      <c r="A696" s="6" t="n"/>
      <c r="B696" s="7" t="n"/>
      <c r="C696" s="7" t="n"/>
      <c r="D696" s="7" t="n"/>
      <c r="E696" s="7" t="n"/>
      <c r="F696" s="8" t="n"/>
      <c r="G696" s="9" t="n"/>
      <c r="H696" s="9" t="n"/>
      <c r="I696" s="10" t="n"/>
      <c r="J696" s="10" t="n"/>
      <c r="K696" s="11">
        <f>IF(OR(OR(A696="",E696="",G696="",H696=""),D696=""),"",IF(J696&lt;&gt;"",J696,IF(D696="Day trade",MAX(0,N696)*0.01,IF(L696*0.00005&gt;1,L696*0.00005,0))))</f>
        <v/>
      </c>
      <c r="L696" s="11">
        <f>IF(OR(A696="",E696="",G696="",H696=""),"",E696*H696*IF(F696="",1,F696))</f>
        <v/>
      </c>
      <c r="M696" s="11">
        <f>IF(OR(A696="",E696="",G696="",H696=""),"",(H696-G696)*E696*IF(F696="",1,F696))</f>
        <v/>
      </c>
      <c r="N696" s="11">
        <f>IF(OR(A696="",E696="",G696="",H696=""),"",M696-N(I696))</f>
        <v/>
      </c>
      <c r="O696" s="12">
        <f>IF(A696="","",YEAR(A696)*100+MONTH(A696))</f>
        <v/>
      </c>
      <c r="P696" s="7" t="n"/>
    </row>
    <row r="697">
      <c r="A697" s="6" t="n"/>
      <c r="B697" s="7" t="n"/>
      <c r="C697" s="7" t="n"/>
      <c r="D697" s="7" t="n"/>
      <c r="E697" s="7" t="n"/>
      <c r="F697" s="8" t="n"/>
      <c r="G697" s="9" t="n"/>
      <c r="H697" s="9" t="n"/>
      <c r="I697" s="10" t="n"/>
      <c r="J697" s="10" t="n"/>
      <c r="K697" s="11">
        <f>IF(OR(OR(A697="",E697="",G697="",H697=""),D697=""),"",IF(J697&lt;&gt;"",J697,IF(D697="Day trade",MAX(0,N697)*0.01,IF(L697*0.00005&gt;1,L697*0.00005,0))))</f>
        <v/>
      </c>
      <c r="L697" s="11">
        <f>IF(OR(A697="",E697="",G697="",H697=""),"",E697*H697*IF(F697="",1,F697))</f>
        <v/>
      </c>
      <c r="M697" s="11">
        <f>IF(OR(A697="",E697="",G697="",H697=""),"",(H697-G697)*E697*IF(F697="",1,F697))</f>
        <v/>
      </c>
      <c r="N697" s="11">
        <f>IF(OR(A697="",E697="",G697="",H697=""),"",M697-N(I697))</f>
        <v/>
      </c>
      <c r="O697" s="12">
        <f>IF(A697="","",YEAR(A697)*100+MONTH(A697))</f>
        <v/>
      </c>
      <c r="P697" s="7" t="n"/>
    </row>
    <row r="698">
      <c r="A698" s="6" t="n"/>
      <c r="B698" s="7" t="n"/>
      <c r="C698" s="7" t="n"/>
      <c r="D698" s="7" t="n"/>
      <c r="E698" s="7" t="n"/>
      <c r="F698" s="8" t="n"/>
      <c r="G698" s="9" t="n"/>
      <c r="H698" s="9" t="n"/>
      <c r="I698" s="10" t="n"/>
      <c r="J698" s="10" t="n"/>
      <c r="K698" s="11">
        <f>IF(OR(OR(A698="",E698="",G698="",H698=""),D698=""),"",IF(J698&lt;&gt;"",J698,IF(D698="Day trade",MAX(0,N698)*0.01,IF(L698*0.00005&gt;1,L698*0.00005,0))))</f>
        <v/>
      </c>
      <c r="L698" s="11">
        <f>IF(OR(A698="",E698="",G698="",H698=""),"",E698*H698*IF(F698="",1,F698))</f>
        <v/>
      </c>
      <c r="M698" s="11">
        <f>IF(OR(A698="",E698="",G698="",H698=""),"",(H698-G698)*E698*IF(F698="",1,F698))</f>
        <v/>
      </c>
      <c r="N698" s="11">
        <f>IF(OR(A698="",E698="",G698="",H698=""),"",M698-N(I698))</f>
        <v/>
      </c>
      <c r="O698" s="12">
        <f>IF(A698="","",YEAR(A698)*100+MONTH(A698))</f>
        <v/>
      </c>
      <c r="P698" s="7" t="n"/>
    </row>
    <row r="699">
      <c r="A699" s="6" t="n"/>
      <c r="B699" s="7" t="n"/>
      <c r="C699" s="7" t="n"/>
      <c r="D699" s="7" t="n"/>
      <c r="E699" s="7" t="n"/>
      <c r="F699" s="8" t="n"/>
      <c r="G699" s="9" t="n"/>
      <c r="H699" s="9" t="n"/>
      <c r="I699" s="10" t="n"/>
      <c r="J699" s="10" t="n"/>
      <c r="K699" s="11">
        <f>IF(OR(OR(A699="",E699="",G699="",H699=""),D699=""),"",IF(J699&lt;&gt;"",J699,IF(D699="Day trade",MAX(0,N699)*0.01,IF(L699*0.00005&gt;1,L699*0.00005,0))))</f>
        <v/>
      </c>
      <c r="L699" s="11">
        <f>IF(OR(A699="",E699="",G699="",H699=""),"",E699*H699*IF(F699="",1,F699))</f>
        <v/>
      </c>
      <c r="M699" s="11">
        <f>IF(OR(A699="",E699="",G699="",H699=""),"",(H699-G699)*E699*IF(F699="",1,F699))</f>
        <v/>
      </c>
      <c r="N699" s="11">
        <f>IF(OR(A699="",E699="",G699="",H699=""),"",M699-N(I699))</f>
        <v/>
      </c>
      <c r="O699" s="12">
        <f>IF(A699="","",YEAR(A699)*100+MONTH(A699))</f>
        <v/>
      </c>
      <c r="P699" s="7" t="n"/>
    </row>
    <row r="700">
      <c r="A700" s="6" t="n"/>
      <c r="B700" s="7" t="n"/>
      <c r="C700" s="7" t="n"/>
      <c r="D700" s="7" t="n"/>
      <c r="E700" s="7" t="n"/>
      <c r="F700" s="8" t="n"/>
      <c r="G700" s="9" t="n"/>
      <c r="H700" s="9" t="n"/>
      <c r="I700" s="10" t="n"/>
      <c r="J700" s="10" t="n"/>
      <c r="K700" s="11">
        <f>IF(OR(OR(A700="",E700="",G700="",H700=""),D700=""),"",IF(J700&lt;&gt;"",J700,IF(D700="Day trade",MAX(0,N700)*0.01,IF(L700*0.00005&gt;1,L700*0.00005,0))))</f>
        <v/>
      </c>
      <c r="L700" s="11">
        <f>IF(OR(A700="",E700="",G700="",H700=""),"",E700*H700*IF(F700="",1,F700))</f>
        <v/>
      </c>
      <c r="M700" s="11">
        <f>IF(OR(A700="",E700="",G700="",H700=""),"",(H700-G700)*E700*IF(F700="",1,F700))</f>
        <v/>
      </c>
      <c r="N700" s="11">
        <f>IF(OR(A700="",E700="",G700="",H700=""),"",M700-N(I700))</f>
        <v/>
      </c>
      <c r="O700" s="12">
        <f>IF(A700="","",YEAR(A700)*100+MONTH(A700))</f>
        <v/>
      </c>
      <c r="P700" s="7" t="n"/>
    </row>
    <row r="701">
      <c r="A701" s="6" t="n"/>
      <c r="B701" s="7" t="n"/>
      <c r="C701" s="7" t="n"/>
      <c r="D701" s="7" t="n"/>
      <c r="E701" s="7" t="n"/>
      <c r="F701" s="8" t="n"/>
      <c r="G701" s="9" t="n"/>
      <c r="H701" s="9" t="n"/>
      <c r="I701" s="10" t="n"/>
      <c r="J701" s="10" t="n"/>
      <c r="K701" s="11">
        <f>IF(OR(OR(A701="",E701="",G701="",H701=""),D701=""),"",IF(J701&lt;&gt;"",J701,IF(D701="Day trade",MAX(0,N701)*0.01,IF(L701*0.00005&gt;1,L701*0.00005,0))))</f>
        <v/>
      </c>
      <c r="L701" s="11">
        <f>IF(OR(A701="",E701="",G701="",H701=""),"",E701*H701*IF(F701="",1,F701))</f>
        <v/>
      </c>
      <c r="M701" s="11">
        <f>IF(OR(A701="",E701="",G701="",H701=""),"",(H701-G701)*E701*IF(F701="",1,F701))</f>
        <v/>
      </c>
      <c r="N701" s="11">
        <f>IF(OR(A701="",E701="",G701="",H701=""),"",M701-N(I701))</f>
        <v/>
      </c>
      <c r="O701" s="12">
        <f>IF(A701="","",YEAR(A701)*100+MONTH(A701))</f>
        <v/>
      </c>
      <c r="P701" s="7" t="n"/>
    </row>
    <row r="702">
      <c r="A702" s="6" t="n"/>
      <c r="B702" s="7" t="n"/>
      <c r="C702" s="7" t="n"/>
      <c r="D702" s="7" t="n"/>
      <c r="E702" s="7" t="n"/>
      <c r="F702" s="8" t="n"/>
      <c r="G702" s="9" t="n"/>
      <c r="H702" s="9" t="n"/>
      <c r="I702" s="10" t="n"/>
      <c r="J702" s="10" t="n"/>
      <c r="K702" s="11">
        <f>IF(OR(OR(A702="",E702="",G702="",H702=""),D702=""),"",IF(J702&lt;&gt;"",J702,IF(D702="Day trade",MAX(0,N702)*0.01,IF(L702*0.00005&gt;1,L702*0.00005,0))))</f>
        <v/>
      </c>
      <c r="L702" s="11">
        <f>IF(OR(A702="",E702="",G702="",H702=""),"",E702*H702*IF(F702="",1,F702))</f>
        <v/>
      </c>
      <c r="M702" s="11">
        <f>IF(OR(A702="",E702="",G702="",H702=""),"",(H702-G702)*E702*IF(F702="",1,F702))</f>
        <v/>
      </c>
      <c r="N702" s="11">
        <f>IF(OR(A702="",E702="",G702="",H702=""),"",M702-N(I702))</f>
        <v/>
      </c>
      <c r="O702" s="12">
        <f>IF(A702="","",YEAR(A702)*100+MONTH(A702))</f>
        <v/>
      </c>
      <c r="P702" s="7" t="n"/>
    </row>
    <row r="703">
      <c r="A703" s="6" t="n"/>
      <c r="B703" s="7" t="n"/>
      <c r="C703" s="7" t="n"/>
      <c r="D703" s="7" t="n"/>
      <c r="E703" s="7" t="n"/>
      <c r="F703" s="8" t="n"/>
      <c r="G703" s="9" t="n"/>
      <c r="H703" s="9" t="n"/>
      <c r="I703" s="10" t="n"/>
      <c r="J703" s="10" t="n"/>
      <c r="K703" s="11">
        <f>IF(OR(OR(A703="",E703="",G703="",H703=""),D703=""),"",IF(J703&lt;&gt;"",J703,IF(D703="Day trade",MAX(0,N703)*0.01,IF(L703*0.00005&gt;1,L703*0.00005,0))))</f>
        <v/>
      </c>
      <c r="L703" s="11">
        <f>IF(OR(A703="",E703="",G703="",H703=""),"",E703*H703*IF(F703="",1,F703))</f>
        <v/>
      </c>
      <c r="M703" s="11">
        <f>IF(OR(A703="",E703="",G703="",H703=""),"",(H703-G703)*E703*IF(F703="",1,F703))</f>
        <v/>
      </c>
      <c r="N703" s="11">
        <f>IF(OR(A703="",E703="",G703="",H703=""),"",M703-N(I703))</f>
        <v/>
      </c>
      <c r="O703" s="12">
        <f>IF(A703="","",YEAR(A703)*100+MONTH(A703))</f>
        <v/>
      </c>
      <c r="P703" s="7" t="n"/>
    </row>
    <row r="704">
      <c r="A704" s="6" t="n"/>
      <c r="B704" s="7" t="n"/>
      <c r="C704" s="7" t="n"/>
      <c r="D704" s="7" t="n"/>
      <c r="E704" s="7" t="n"/>
      <c r="F704" s="8" t="n"/>
      <c r="G704" s="9" t="n"/>
      <c r="H704" s="9" t="n"/>
      <c r="I704" s="10" t="n"/>
      <c r="J704" s="10" t="n"/>
      <c r="K704" s="11">
        <f>IF(OR(OR(A704="",E704="",G704="",H704=""),D704=""),"",IF(J704&lt;&gt;"",J704,IF(D704="Day trade",MAX(0,N704)*0.01,IF(L704*0.00005&gt;1,L704*0.00005,0))))</f>
        <v/>
      </c>
      <c r="L704" s="11">
        <f>IF(OR(A704="",E704="",G704="",H704=""),"",E704*H704*IF(F704="",1,F704))</f>
        <v/>
      </c>
      <c r="M704" s="11">
        <f>IF(OR(A704="",E704="",G704="",H704=""),"",(H704-G704)*E704*IF(F704="",1,F704))</f>
        <v/>
      </c>
      <c r="N704" s="11">
        <f>IF(OR(A704="",E704="",G704="",H704=""),"",M704-N(I704))</f>
        <v/>
      </c>
      <c r="O704" s="12">
        <f>IF(A704="","",YEAR(A704)*100+MONTH(A704))</f>
        <v/>
      </c>
      <c r="P704" s="7" t="n"/>
    </row>
    <row r="705">
      <c r="A705" s="6" t="n"/>
      <c r="B705" s="7" t="n"/>
      <c r="C705" s="7" t="n"/>
      <c r="D705" s="7" t="n"/>
      <c r="E705" s="7" t="n"/>
      <c r="F705" s="8" t="n"/>
      <c r="G705" s="9" t="n"/>
      <c r="H705" s="9" t="n"/>
      <c r="I705" s="10" t="n"/>
      <c r="J705" s="10" t="n"/>
      <c r="K705" s="11">
        <f>IF(OR(OR(A705="",E705="",G705="",H705=""),D705=""),"",IF(J705&lt;&gt;"",J705,IF(D705="Day trade",MAX(0,N705)*0.01,IF(L705*0.00005&gt;1,L705*0.00005,0))))</f>
        <v/>
      </c>
      <c r="L705" s="11">
        <f>IF(OR(A705="",E705="",G705="",H705=""),"",E705*H705*IF(F705="",1,F705))</f>
        <v/>
      </c>
      <c r="M705" s="11">
        <f>IF(OR(A705="",E705="",G705="",H705=""),"",(H705-G705)*E705*IF(F705="",1,F705))</f>
        <v/>
      </c>
      <c r="N705" s="11">
        <f>IF(OR(A705="",E705="",G705="",H705=""),"",M705-N(I705))</f>
        <v/>
      </c>
      <c r="O705" s="12">
        <f>IF(A705="","",YEAR(A705)*100+MONTH(A705))</f>
        <v/>
      </c>
      <c r="P705" s="7" t="n"/>
    </row>
    <row r="706">
      <c r="A706" s="6" t="n"/>
      <c r="B706" s="7" t="n"/>
      <c r="C706" s="7" t="n"/>
      <c r="D706" s="7" t="n"/>
      <c r="E706" s="7" t="n"/>
      <c r="F706" s="8" t="n"/>
      <c r="G706" s="9" t="n"/>
      <c r="H706" s="9" t="n"/>
      <c r="I706" s="10" t="n"/>
      <c r="J706" s="10" t="n"/>
      <c r="K706" s="11">
        <f>IF(OR(OR(A706="",E706="",G706="",H706=""),D706=""),"",IF(J706&lt;&gt;"",J706,IF(D706="Day trade",MAX(0,N706)*0.01,IF(L706*0.00005&gt;1,L706*0.00005,0))))</f>
        <v/>
      </c>
      <c r="L706" s="11">
        <f>IF(OR(A706="",E706="",G706="",H706=""),"",E706*H706*IF(F706="",1,F706))</f>
        <v/>
      </c>
      <c r="M706" s="11">
        <f>IF(OR(A706="",E706="",G706="",H706=""),"",(H706-G706)*E706*IF(F706="",1,F706))</f>
        <v/>
      </c>
      <c r="N706" s="11">
        <f>IF(OR(A706="",E706="",G706="",H706=""),"",M706-N(I706))</f>
        <v/>
      </c>
      <c r="O706" s="12">
        <f>IF(A706="","",YEAR(A706)*100+MONTH(A706))</f>
        <v/>
      </c>
      <c r="P706" s="7" t="n"/>
    </row>
    <row r="707">
      <c r="A707" s="6" t="n"/>
      <c r="B707" s="7" t="n"/>
      <c r="C707" s="7" t="n"/>
      <c r="D707" s="7" t="n"/>
      <c r="E707" s="7" t="n"/>
      <c r="F707" s="8" t="n"/>
      <c r="G707" s="9" t="n"/>
      <c r="H707" s="9" t="n"/>
      <c r="I707" s="10" t="n"/>
      <c r="J707" s="10" t="n"/>
      <c r="K707" s="11">
        <f>IF(OR(OR(A707="",E707="",G707="",H707=""),D707=""),"",IF(J707&lt;&gt;"",J707,IF(D707="Day trade",MAX(0,N707)*0.01,IF(L707*0.00005&gt;1,L707*0.00005,0))))</f>
        <v/>
      </c>
      <c r="L707" s="11">
        <f>IF(OR(A707="",E707="",G707="",H707=""),"",E707*H707*IF(F707="",1,F707))</f>
        <v/>
      </c>
      <c r="M707" s="11">
        <f>IF(OR(A707="",E707="",G707="",H707=""),"",(H707-G707)*E707*IF(F707="",1,F707))</f>
        <v/>
      </c>
      <c r="N707" s="11">
        <f>IF(OR(A707="",E707="",G707="",H707=""),"",M707-N(I707))</f>
        <v/>
      </c>
      <c r="O707" s="12">
        <f>IF(A707="","",YEAR(A707)*100+MONTH(A707))</f>
        <v/>
      </c>
      <c r="P707" s="7" t="n"/>
    </row>
    <row r="708">
      <c r="A708" s="6" t="n"/>
      <c r="B708" s="7" t="n"/>
      <c r="C708" s="7" t="n"/>
      <c r="D708" s="7" t="n"/>
      <c r="E708" s="7" t="n"/>
      <c r="F708" s="8" t="n"/>
      <c r="G708" s="9" t="n"/>
      <c r="H708" s="9" t="n"/>
      <c r="I708" s="10" t="n"/>
      <c r="J708" s="10" t="n"/>
      <c r="K708" s="11">
        <f>IF(OR(OR(A708="",E708="",G708="",H708=""),D708=""),"",IF(J708&lt;&gt;"",J708,IF(D708="Day trade",MAX(0,N708)*0.01,IF(L708*0.00005&gt;1,L708*0.00005,0))))</f>
        <v/>
      </c>
      <c r="L708" s="11">
        <f>IF(OR(A708="",E708="",G708="",H708=""),"",E708*H708*IF(F708="",1,F708))</f>
        <v/>
      </c>
      <c r="M708" s="11">
        <f>IF(OR(A708="",E708="",G708="",H708=""),"",(H708-G708)*E708*IF(F708="",1,F708))</f>
        <v/>
      </c>
      <c r="N708" s="11">
        <f>IF(OR(A708="",E708="",G708="",H708=""),"",M708-N(I708))</f>
        <v/>
      </c>
      <c r="O708" s="12">
        <f>IF(A708="","",YEAR(A708)*100+MONTH(A708))</f>
        <v/>
      </c>
      <c r="P708" s="7" t="n"/>
    </row>
    <row r="709">
      <c r="A709" s="6" t="n"/>
      <c r="B709" s="7" t="n"/>
      <c r="C709" s="7" t="n"/>
      <c r="D709" s="7" t="n"/>
      <c r="E709" s="7" t="n"/>
      <c r="F709" s="8" t="n"/>
      <c r="G709" s="9" t="n"/>
      <c r="H709" s="9" t="n"/>
      <c r="I709" s="10" t="n"/>
      <c r="J709" s="10" t="n"/>
      <c r="K709" s="11">
        <f>IF(OR(OR(A709="",E709="",G709="",H709=""),D709=""),"",IF(J709&lt;&gt;"",J709,IF(D709="Day trade",MAX(0,N709)*0.01,IF(L709*0.00005&gt;1,L709*0.00005,0))))</f>
        <v/>
      </c>
      <c r="L709" s="11">
        <f>IF(OR(A709="",E709="",G709="",H709=""),"",E709*H709*IF(F709="",1,F709))</f>
        <v/>
      </c>
      <c r="M709" s="11">
        <f>IF(OR(A709="",E709="",G709="",H709=""),"",(H709-G709)*E709*IF(F709="",1,F709))</f>
        <v/>
      </c>
      <c r="N709" s="11">
        <f>IF(OR(A709="",E709="",G709="",H709=""),"",M709-N(I709))</f>
        <v/>
      </c>
      <c r="O709" s="12">
        <f>IF(A709="","",YEAR(A709)*100+MONTH(A709))</f>
        <v/>
      </c>
      <c r="P709" s="7" t="n"/>
    </row>
    <row r="710">
      <c r="A710" s="6" t="n"/>
      <c r="B710" s="7" t="n"/>
      <c r="C710" s="7" t="n"/>
      <c r="D710" s="7" t="n"/>
      <c r="E710" s="7" t="n"/>
      <c r="F710" s="8" t="n"/>
      <c r="G710" s="9" t="n"/>
      <c r="H710" s="9" t="n"/>
      <c r="I710" s="10" t="n"/>
      <c r="J710" s="10" t="n"/>
      <c r="K710" s="11">
        <f>IF(OR(OR(A710="",E710="",G710="",H710=""),D710=""),"",IF(J710&lt;&gt;"",J710,IF(D710="Day trade",MAX(0,N710)*0.01,IF(L710*0.00005&gt;1,L710*0.00005,0))))</f>
        <v/>
      </c>
      <c r="L710" s="11">
        <f>IF(OR(A710="",E710="",G710="",H710=""),"",E710*H710*IF(F710="",1,F710))</f>
        <v/>
      </c>
      <c r="M710" s="11">
        <f>IF(OR(A710="",E710="",G710="",H710=""),"",(H710-G710)*E710*IF(F710="",1,F710))</f>
        <v/>
      </c>
      <c r="N710" s="11">
        <f>IF(OR(A710="",E710="",G710="",H710=""),"",M710-N(I710))</f>
        <v/>
      </c>
      <c r="O710" s="12">
        <f>IF(A710="","",YEAR(A710)*100+MONTH(A710))</f>
        <v/>
      </c>
      <c r="P710" s="7" t="n"/>
    </row>
    <row r="711">
      <c r="A711" s="6" t="n"/>
      <c r="B711" s="7" t="n"/>
      <c r="C711" s="7" t="n"/>
      <c r="D711" s="7" t="n"/>
      <c r="E711" s="7" t="n"/>
      <c r="F711" s="8" t="n"/>
      <c r="G711" s="9" t="n"/>
      <c r="H711" s="9" t="n"/>
      <c r="I711" s="10" t="n"/>
      <c r="J711" s="10" t="n"/>
      <c r="K711" s="11">
        <f>IF(OR(OR(A711="",E711="",G711="",H711=""),D711=""),"",IF(J711&lt;&gt;"",J711,IF(D711="Day trade",MAX(0,N711)*0.01,IF(L711*0.00005&gt;1,L711*0.00005,0))))</f>
        <v/>
      </c>
      <c r="L711" s="11">
        <f>IF(OR(A711="",E711="",G711="",H711=""),"",E711*H711*IF(F711="",1,F711))</f>
        <v/>
      </c>
      <c r="M711" s="11">
        <f>IF(OR(A711="",E711="",G711="",H711=""),"",(H711-G711)*E711*IF(F711="",1,F711))</f>
        <v/>
      </c>
      <c r="N711" s="11">
        <f>IF(OR(A711="",E711="",G711="",H711=""),"",M711-N(I711))</f>
        <v/>
      </c>
      <c r="O711" s="12">
        <f>IF(A711="","",YEAR(A711)*100+MONTH(A711))</f>
        <v/>
      </c>
      <c r="P711" s="7" t="n"/>
    </row>
    <row r="712">
      <c r="A712" s="6" t="n"/>
      <c r="B712" s="7" t="n"/>
      <c r="C712" s="7" t="n"/>
      <c r="D712" s="7" t="n"/>
      <c r="E712" s="7" t="n"/>
      <c r="F712" s="8" t="n"/>
      <c r="G712" s="9" t="n"/>
      <c r="H712" s="9" t="n"/>
      <c r="I712" s="10" t="n"/>
      <c r="J712" s="10" t="n"/>
      <c r="K712" s="11">
        <f>IF(OR(OR(A712="",E712="",G712="",H712=""),D712=""),"",IF(J712&lt;&gt;"",J712,IF(D712="Day trade",MAX(0,N712)*0.01,IF(L712*0.00005&gt;1,L712*0.00005,0))))</f>
        <v/>
      </c>
      <c r="L712" s="11">
        <f>IF(OR(A712="",E712="",G712="",H712=""),"",E712*H712*IF(F712="",1,F712))</f>
        <v/>
      </c>
      <c r="M712" s="11">
        <f>IF(OR(A712="",E712="",G712="",H712=""),"",(H712-G712)*E712*IF(F712="",1,F712))</f>
        <v/>
      </c>
      <c r="N712" s="11">
        <f>IF(OR(A712="",E712="",G712="",H712=""),"",M712-N(I712))</f>
        <v/>
      </c>
      <c r="O712" s="12">
        <f>IF(A712="","",YEAR(A712)*100+MONTH(A712))</f>
        <v/>
      </c>
      <c r="P712" s="7" t="n"/>
    </row>
    <row r="713">
      <c r="A713" s="6" t="n"/>
      <c r="B713" s="7" t="n"/>
      <c r="C713" s="7" t="n"/>
      <c r="D713" s="7" t="n"/>
      <c r="E713" s="7" t="n"/>
      <c r="F713" s="8" t="n"/>
      <c r="G713" s="9" t="n"/>
      <c r="H713" s="9" t="n"/>
      <c r="I713" s="10" t="n"/>
      <c r="J713" s="10" t="n"/>
      <c r="K713" s="11">
        <f>IF(OR(OR(A713="",E713="",G713="",H713=""),D713=""),"",IF(J713&lt;&gt;"",J713,IF(D713="Day trade",MAX(0,N713)*0.01,IF(L713*0.00005&gt;1,L713*0.00005,0))))</f>
        <v/>
      </c>
      <c r="L713" s="11">
        <f>IF(OR(A713="",E713="",G713="",H713=""),"",E713*H713*IF(F713="",1,F713))</f>
        <v/>
      </c>
      <c r="M713" s="11">
        <f>IF(OR(A713="",E713="",G713="",H713=""),"",(H713-G713)*E713*IF(F713="",1,F713))</f>
        <v/>
      </c>
      <c r="N713" s="11">
        <f>IF(OR(A713="",E713="",G713="",H713=""),"",M713-N(I713))</f>
        <v/>
      </c>
      <c r="O713" s="12">
        <f>IF(A713="","",YEAR(A713)*100+MONTH(A713))</f>
        <v/>
      </c>
      <c r="P713" s="7" t="n"/>
    </row>
    <row r="714">
      <c r="A714" s="6" t="n"/>
      <c r="B714" s="7" t="n"/>
      <c r="C714" s="7" t="n"/>
      <c r="D714" s="7" t="n"/>
      <c r="E714" s="7" t="n"/>
      <c r="F714" s="8" t="n"/>
      <c r="G714" s="9" t="n"/>
      <c r="H714" s="9" t="n"/>
      <c r="I714" s="10" t="n"/>
      <c r="J714" s="10" t="n"/>
      <c r="K714" s="11">
        <f>IF(OR(OR(A714="",E714="",G714="",H714=""),D714=""),"",IF(J714&lt;&gt;"",J714,IF(D714="Day trade",MAX(0,N714)*0.01,IF(L714*0.00005&gt;1,L714*0.00005,0))))</f>
        <v/>
      </c>
      <c r="L714" s="11">
        <f>IF(OR(A714="",E714="",G714="",H714=""),"",E714*H714*IF(F714="",1,F714))</f>
        <v/>
      </c>
      <c r="M714" s="11">
        <f>IF(OR(A714="",E714="",G714="",H714=""),"",(H714-G714)*E714*IF(F714="",1,F714))</f>
        <v/>
      </c>
      <c r="N714" s="11">
        <f>IF(OR(A714="",E714="",G714="",H714=""),"",M714-N(I714))</f>
        <v/>
      </c>
      <c r="O714" s="12">
        <f>IF(A714="","",YEAR(A714)*100+MONTH(A714))</f>
        <v/>
      </c>
      <c r="P714" s="7" t="n"/>
    </row>
    <row r="715">
      <c r="A715" s="6" t="n"/>
      <c r="B715" s="7" t="n"/>
      <c r="C715" s="7" t="n"/>
      <c r="D715" s="7" t="n"/>
      <c r="E715" s="7" t="n"/>
      <c r="F715" s="8" t="n"/>
      <c r="G715" s="9" t="n"/>
      <c r="H715" s="9" t="n"/>
      <c r="I715" s="10" t="n"/>
      <c r="J715" s="10" t="n"/>
      <c r="K715" s="11">
        <f>IF(OR(OR(A715="",E715="",G715="",H715=""),D715=""),"",IF(J715&lt;&gt;"",J715,IF(D715="Day trade",MAX(0,N715)*0.01,IF(L715*0.00005&gt;1,L715*0.00005,0))))</f>
        <v/>
      </c>
      <c r="L715" s="11">
        <f>IF(OR(A715="",E715="",G715="",H715=""),"",E715*H715*IF(F715="",1,F715))</f>
        <v/>
      </c>
      <c r="M715" s="11">
        <f>IF(OR(A715="",E715="",G715="",H715=""),"",(H715-G715)*E715*IF(F715="",1,F715))</f>
        <v/>
      </c>
      <c r="N715" s="11">
        <f>IF(OR(A715="",E715="",G715="",H715=""),"",M715-N(I715))</f>
        <v/>
      </c>
      <c r="O715" s="12">
        <f>IF(A715="","",YEAR(A715)*100+MONTH(A715))</f>
        <v/>
      </c>
      <c r="P715" s="7" t="n"/>
    </row>
    <row r="716">
      <c r="A716" s="6" t="n"/>
      <c r="B716" s="7" t="n"/>
      <c r="C716" s="7" t="n"/>
      <c r="D716" s="7" t="n"/>
      <c r="E716" s="7" t="n"/>
      <c r="F716" s="8" t="n"/>
      <c r="G716" s="9" t="n"/>
      <c r="H716" s="9" t="n"/>
      <c r="I716" s="10" t="n"/>
      <c r="J716" s="10" t="n"/>
      <c r="K716" s="11">
        <f>IF(OR(OR(A716="",E716="",G716="",H716=""),D716=""),"",IF(J716&lt;&gt;"",J716,IF(D716="Day trade",MAX(0,N716)*0.01,IF(L716*0.00005&gt;1,L716*0.00005,0))))</f>
        <v/>
      </c>
      <c r="L716" s="11">
        <f>IF(OR(A716="",E716="",G716="",H716=""),"",E716*H716*IF(F716="",1,F716))</f>
        <v/>
      </c>
      <c r="M716" s="11">
        <f>IF(OR(A716="",E716="",G716="",H716=""),"",(H716-G716)*E716*IF(F716="",1,F716))</f>
        <v/>
      </c>
      <c r="N716" s="11">
        <f>IF(OR(A716="",E716="",G716="",H716=""),"",M716-N(I716))</f>
        <v/>
      </c>
      <c r="O716" s="12">
        <f>IF(A716="","",YEAR(A716)*100+MONTH(A716))</f>
        <v/>
      </c>
      <c r="P716" s="7" t="n"/>
    </row>
    <row r="717">
      <c r="A717" s="6" t="n"/>
      <c r="B717" s="7" t="n"/>
      <c r="C717" s="7" t="n"/>
      <c r="D717" s="7" t="n"/>
      <c r="E717" s="7" t="n"/>
      <c r="F717" s="8" t="n"/>
      <c r="G717" s="9" t="n"/>
      <c r="H717" s="9" t="n"/>
      <c r="I717" s="10" t="n"/>
      <c r="J717" s="10" t="n"/>
      <c r="K717" s="11">
        <f>IF(OR(OR(A717="",E717="",G717="",H717=""),D717=""),"",IF(J717&lt;&gt;"",J717,IF(D717="Day trade",MAX(0,N717)*0.01,IF(L717*0.00005&gt;1,L717*0.00005,0))))</f>
        <v/>
      </c>
      <c r="L717" s="11">
        <f>IF(OR(A717="",E717="",G717="",H717=""),"",E717*H717*IF(F717="",1,F717))</f>
        <v/>
      </c>
      <c r="M717" s="11">
        <f>IF(OR(A717="",E717="",G717="",H717=""),"",(H717-G717)*E717*IF(F717="",1,F717))</f>
        <v/>
      </c>
      <c r="N717" s="11">
        <f>IF(OR(A717="",E717="",G717="",H717=""),"",M717-N(I717))</f>
        <v/>
      </c>
      <c r="O717" s="12">
        <f>IF(A717="","",YEAR(A717)*100+MONTH(A717))</f>
        <v/>
      </c>
      <c r="P717" s="7" t="n"/>
    </row>
    <row r="718">
      <c r="A718" s="6" t="n"/>
      <c r="B718" s="7" t="n"/>
      <c r="C718" s="7" t="n"/>
      <c r="D718" s="7" t="n"/>
      <c r="E718" s="7" t="n"/>
      <c r="F718" s="8" t="n"/>
      <c r="G718" s="9" t="n"/>
      <c r="H718" s="9" t="n"/>
      <c r="I718" s="10" t="n"/>
      <c r="J718" s="10" t="n"/>
      <c r="K718" s="11">
        <f>IF(OR(OR(A718="",E718="",G718="",H718=""),D718=""),"",IF(J718&lt;&gt;"",J718,IF(D718="Day trade",MAX(0,N718)*0.01,IF(L718*0.00005&gt;1,L718*0.00005,0))))</f>
        <v/>
      </c>
      <c r="L718" s="11">
        <f>IF(OR(A718="",E718="",G718="",H718=""),"",E718*H718*IF(F718="",1,F718))</f>
        <v/>
      </c>
      <c r="M718" s="11">
        <f>IF(OR(A718="",E718="",G718="",H718=""),"",(H718-G718)*E718*IF(F718="",1,F718))</f>
        <v/>
      </c>
      <c r="N718" s="11">
        <f>IF(OR(A718="",E718="",G718="",H718=""),"",M718-N(I718))</f>
        <v/>
      </c>
      <c r="O718" s="12">
        <f>IF(A718="","",YEAR(A718)*100+MONTH(A718))</f>
        <v/>
      </c>
      <c r="P718" s="7" t="n"/>
    </row>
    <row r="719">
      <c r="A719" s="6" t="n"/>
      <c r="B719" s="7" t="n"/>
      <c r="C719" s="7" t="n"/>
      <c r="D719" s="7" t="n"/>
      <c r="E719" s="7" t="n"/>
      <c r="F719" s="8" t="n"/>
      <c r="G719" s="9" t="n"/>
      <c r="H719" s="9" t="n"/>
      <c r="I719" s="10" t="n"/>
      <c r="J719" s="10" t="n"/>
      <c r="K719" s="11">
        <f>IF(OR(OR(A719="",E719="",G719="",H719=""),D719=""),"",IF(J719&lt;&gt;"",J719,IF(D719="Day trade",MAX(0,N719)*0.01,IF(L719*0.00005&gt;1,L719*0.00005,0))))</f>
        <v/>
      </c>
      <c r="L719" s="11">
        <f>IF(OR(A719="",E719="",G719="",H719=""),"",E719*H719*IF(F719="",1,F719))</f>
        <v/>
      </c>
      <c r="M719" s="11">
        <f>IF(OR(A719="",E719="",G719="",H719=""),"",(H719-G719)*E719*IF(F719="",1,F719))</f>
        <v/>
      </c>
      <c r="N719" s="11">
        <f>IF(OR(A719="",E719="",G719="",H719=""),"",M719-N(I719))</f>
        <v/>
      </c>
      <c r="O719" s="12">
        <f>IF(A719="","",YEAR(A719)*100+MONTH(A719))</f>
        <v/>
      </c>
      <c r="P719" s="7" t="n"/>
    </row>
    <row r="720">
      <c r="A720" s="6" t="n"/>
      <c r="B720" s="7" t="n"/>
      <c r="C720" s="7" t="n"/>
      <c r="D720" s="7" t="n"/>
      <c r="E720" s="7" t="n"/>
      <c r="F720" s="8" t="n"/>
      <c r="G720" s="9" t="n"/>
      <c r="H720" s="9" t="n"/>
      <c r="I720" s="10" t="n"/>
      <c r="J720" s="10" t="n"/>
      <c r="K720" s="11">
        <f>IF(OR(OR(A720="",E720="",G720="",H720=""),D720=""),"",IF(J720&lt;&gt;"",J720,IF(D720="Day trade",MAX(0,N720)*0.01,IF(L720*0.00005&gt;1,L720*0.00005,0))))</f>
        <v/>
      </c>
      <c r="L720" s="11">
        <f>IF(OR(A720="",E720="",G720="",H720=""),"",E720*H720*IF(F720="",1,F720))</f>
        <v/>
      </c>
      <c r="M720" s="11">
        <f>IF(OR(A720="",E720="",G720="",H720=""),"",(H720-G720)*E720*IF(F720="",1,F720))</f>
        <v/>
      </c>
      <c r="N720" s="11">
        <f>IF(OR(A720="",E720="",G720="",H720=""),"",M720-N(I720))</f>
        <v/>
      </c>
      <c r="O720" s="12">
        <f>IF(A720="","",YEAR(A720)*100+MONTH(A720))</f>
        <v/>
      </c>
      <c r="P720" s="7" t="n"/>
    </row>
    <row r="721">
      <c r="A721" s="6" t="n"/>
      <c r="B721" s="7" t="n"/>
      <c r="C721" s="7" t="n"/>
      <c r="D721" s="7" t="n"/>
      <c r="E721" s="7" t="n"/>
      <c r="F721" s="8" t="n"/>
      <c r="G721" s="9" t="n"/>
      <c r="H721" s="9" t="n"/>
      <c r="I721" s="10" t="n"/>
      <c r="J721" s="10" t="n"/>
      <c r="K721" s="11">
        <f>IF(OR(OR(A721="",E721="",G721="",H721=""),D721=""),"",IF(J721&lt;&gt;"",J721,IF(D721="Day trade",MAX(0,N721)*0.01,IF(L721*0.00005&gt;1,L721*0.00005,0))))</f>
        <v/>
      </c>
      <c r="L721" s="11">
        <f>IF(OR(A721="",E721="",G721="",H721=""),"",E721*H721*IF(F721="",1,F721))</f>
        <v/>
      </c>
      <c r="M721" s="11">
        <f>IF(OR(A721="",E721="",G721="",H721=""),"",(H721-G721)*E721*IF(F721="",1,F721))</f>
        <v/>
      </c>
      <c r="N721" s="11">
        <f>IF(OR(A721="",E721="",G721="",H721=""),"",M721-N(I721))</f>
        <v/>
      </c>
      <c r="O721" s="12">
        <f>IF(A721="","",YEAR(A721)*100+MONTH(A721))</f>
        <v/>
      </c>
      <c r="P721" s="7" t="n"/>
    </row>
    <row r="722">
      <c r="A722" s="6" t="n"/>
      <c r="B722" s="7" t="n"/>
      <c r="C722" s="7" t="n"/>
      <c r="D722" s="7" t="n"/>
      <c r="E722" s="7" t="n"/>
      <c r="F722" s="8" t="n"/>
      <c r="G722" s="9" t="n"/>
      <c r="H722" s="9" t="n"/>
      <c r="I722" s="10" t="n"/>
      <c r="J722" s="10" t="n"/>
      <c r="K722" s="11">
        <f>IF(OR(OR(A722="",E722="",G722="",H722=""),D722=""),"",IF(J722&lt;&gt;"",J722,IF(D722="Day trade",MAX(0,N722)*0.01,IF(L722*0.00005&gt;1,L722*0.00005,0))))</f>
        <v/>
      </c>
      <c r="L722" s="11">
        <f>IF(OR(A722="",E722="",G722="",H722=""),"",E722*H722*IF(F722="",1,F722))</f>
        <v/>
      </c>
      <c r="M722" s="11">
        <f>IF(OR(A722="",E722="",G722="",H722=""),"",(H722-G722)*E722*IF(F722="",1,F722))</f>
        <v/>
      </c>
      <c r="N722" s="11">
        <f>IF(OR(A722="",E722="",G722="",H722=""),"",M722-N(I722))</f>
        <v/>
      </c>
      <c r="O722" s="12">
        <f>IF(A722="","",YEAR(A722)*100+MONTH(A722))</f>
        <v/>
      </c>
      <c r="P722" s="7" t="n"/>
    </row>
    <row r="723">
      <c r="A723" s="6" t="n"/>
      <c r="B723" s="7" t="n"/>
      <c r="C723" s="7" t="n"/>
      <c r="D723" s="7" t="n"/>
      <c r="E723" s="7" t="n"/>
      <c r="F723" s="8" t="n"/>
      <c r="G723" s="9" t="n"/>
      <c r="H723" s="9" t="n"/>
      <c r="I723" s="10" t="n"/>
      <c r="J723" s="10" t="n"/>
      <c r="K723" s="11">
        <f>IF(OR(OR(A723="",E723="",G723="",H723=""),D723=""),"",IF(J723&lt;&gt;"",J723,IF(D723="Day trade",MAX(0,N723)*0.01,IF(L723*0.00005&gt;1,L723*0.00005,0))))</f>
        <v/>
      </c>
      <c r="L723" s="11">
        <f>IF(OR(A723="",E723="",G723="",H723=""),"",E723*H723*IF(F723="",1,F723))</f>
        <v/>
      </c>
      <c r="M723" s="11">
        <f>IF(OR(A723="",E723="",G723="",H723=""),"",(H723-G723)*E723*IF(F723="",1,F723))</f>
        <v/>
      </c>
      <c r="N723" s="11">
        <f>IF(OR(A723="",E723="",G723="",H723=""),"",M723-N(I723))</f>
        <v/>
      </c>
      <c r="O723" s="12">
        <f>IF(A723="","",YEAR(A723)*100+MONTH(A723))</f>
        <v/>
      </c>
      <c r="P723" s="7" t="n"/>
    </row>
    <row r="724">
      <c r="A724" s="6" t="n"/>
      <c r="B724" s="7" t="n"/>
      <c r="C724" s="7" t="n"/>
      <c r="D724" s="7" t="n"/>
      <c r="E724" s="7" t="n"/>
      <c r="F724" s="8" t="n"/>
      <c r="G724" s="9" t="n"/>
      <c r="H724" s="9" t="n"/>
      <c r="I724" s="10" t="n"/>
      <c r="J724" s="10" t="n"/>
      <c r="K724" s="11">
        <f>IF(OR(OR(A724="",E724="",G724="",H724=""),D724=""),"",IF(J724&lt;&gt;"",J724,IF(D724="Day trade",MAX(0,N724)*0.01,IF(L724*0.00005&gt;1,L724*0.00005,0))))</f>
        <v/>
      </c>
      <c r="L724" s="11">
        <f>IF(OR(A724="",E724="",G724="",H724=""),"",E724*H724*IF(F724="",1,F724))</f>
        <v/>
      </c>
      <c r="M724" s="11">
        <f>IF(OR(A724="",E724="",G724="",H724=""),"",(H724-G724)*E724*IF(F724="",1,F724))</f>
        <v/>
      </c>
      <c r="N724" s="11">
        <f>IF(OR(A724="",E724="",G724="",H724=""),"",M724-N(I724))</f>
        <v/>
      </c>
      <c r="O724" s="12">
        <f>IF(A724="","",YEAR(A724)*100+MONTH(A724))</f>
        <v/>
      </c>
      <c r="P724" s="7" t="n"/>
    </row>
    <row r="725">
      <c r="A725" s="6" t="n"/>
      <c r="B725" s="7" t="n"/>
      <c r="C725" s="7" t="n"/>
      <c r="D725" s="7" t="n"/>
      <c r="E725" s="7" t="n"/>
      <c r="F725" s="8" t="n"/>
      <c r="G725" s="9" t="n"/>
      <c r="H725" s="9" t="n"/>
      <c r="I725" s="10" t="n"/>
      <c r="J725" s="10" t="n"/>
      <c r="K725" s="11">
        <f>IF(OR(OR(A725="",E725="",G725="",H725=""),D725=""),"",IF(J725&lt;&gt;"",J725,IF(D725="Day trade",MAX(0,N725)*0.01,IF(L725*0.00005&gt;1,L725*0.00005,0))))</f>
        <v/>
      </c>
      <c r="L725" s="11">
        <f>IF(OR(A725="",E725="",G725="",H725=""),"",E725*H725*IF(F725="",1,F725))</f>
        <v/>
      </c>
      <c r="M725" s="11">
        <f>IF(OR(A725="",E725="",G725="",H725=""),"",(H725-G725)*E725*IF(F725="",1,F725))</f>
        <v/>
      </c>
      <c r="N725" s="11">
        <f>IF(OR(A725="",E725="",G725="",H725=""),"",M725-N(I725))</f>
        <v/>
      </c>
      <c r="O725" s="12">
        <f>IF(A725="","",YEAR(A725)*100+MONTH(A725))</f>
        <v/>
      </c>
      <c r="P725" s="7" t="n"/>
    </row>
    <row r="726">
      <c r="A726" s="6" t="n"/>
      <c r="B726" s="7" t="n"/>
      <c r="C726" s="7" t="n"/>
      <c r="D726" s="7" t="n"/>
      <c r="E726" s="7" t="n"/>
      <c r="F726" s="8" t="n"/>
      <c r="G726" s="9" t="n"/>
      <c r="H726" s="9" t="n"/>
      <c r="I726" s="10" t="n"/>
      <c r="J726" s="10" t="n"/>
      <c r="K726" s="11">
        <f>IF(OR(OR(A726="",E726="",G726="",H726=""),D726=""),"",IF(J726&lt;&gt;"",J726,IF(D726="Day trade",MAX(0,N726)*0.01,IF(L726*0.00005&gt;1,L726*0.00005,0))))</f>
        <v/>
      </c>
      <c r="L726" s="11">
        <f>IF(OR(A726="",E726="",G726="",H726=""),"",E726*H726*IF(F726="",1,F726))</f>
        <v/>
      </c>
      <c r="M726" s="11">
        <f>IF(OR(A726="",E726="",G726="",H726=""),"",(H726-G726)*E726*IF(F726="",1,F726))</f>
        <v/>
      </c>
      <c r="N726" s="11">
        <f>IF(OR(A726="",E726="",G726="",H726=""),"",M726-N(I726))</f>
        <v/>
      </c>
      <c r="O726" s="12">
        <f>IF(A726="","",YEAR(A726)*100+MONTH(A726))</f>
        <v/>
      </c>
      <c r="P726" s="7" t="n"/>
    </row>
    <row r="727">
      <c r="A727" s="6" t="n"/>
      <c r="B727" s="7" t="n"/>
      <c r="C727" s="7" t="n"/>
      <c r="D727" s="7" t="n"/>
      <c r="E727" s="7" t="n"/>
      <c r="F727" s="8" t="n"/>
      <c r="G727" s="9" t="n"/>
      <c r="H727" s="9" t="n"/>
      <c r="I727" s="10" t="n"/>
      <c r="J727" s="10" t="n"/>
      <c r="K727" s="11">
        <f>IF(OR(OR(A727="",E727="",G727="",H727=""),D727=""),"",IF(J727&lt;&gt;"",J727,IF(D727="Day trade",MAX(0,N727)*0.01,IF(L727*0.00005&gt;1,L727*0.00005,0))))</f>
        <v/>
      </c>
      <c r="L727" s="11">
        <f>IF(OR(A727="",E727="",G727="",H727=""),"",E727*H727*IF(F727="",1,F727))</f>
        <v/>
      </c>
      <c r="M727" s="11">
        <f>IF(OR(A727="",E727="",G727="",H727=""),"",(H727-G727)*E727*IF(F727="",1,F727))</f>
        <v/>
      </c>
      <c r="N727" s="11">
        <f>IF(OR(A727="",E727="",G727="",H727=""),"",M727-N(I727))</f>
        <v/>
      </c>
      <c r="O727" s="12">
        <f>IF(A727="","",YEAR(A727)*100+MONTH(A727))</f>
        <v/>
      </c>
      <c r="P727" s="7" t="n"/>
    </row>
    <row r="728">
      <c r="A728" s="6" t="n"/>
      <c r="B728" s="7" t="n"/>
      <c r="C728" s="7" t="n"/>
      <c r="D728" s="7" t="n"/>
      <c r="E728" s="7" t="n"/>
      <c r="F728" s="8" t="n"/>
      <c r="G728" s="9" t="n"/>
      <c r="H728" s="9" t="n"/>
      <c r="I728" s="10" t="n"/>
      <c r="J728" s="10" t="n"/>
      <c r="K728" s="11">
        <f>IF(OR(OR(A728="",E728="",G728="",H728=""),D728=""),"",IF(J728&lt;&gt;"",J728,IF(D728="Day trade",MAX(0,N728)*0.01,IF(L728*0.00005&gt;1,L728*0.00005,0))))</f>
        <v/>
      </c>
      <c r="L728" s="11">
        <f>IF(OR(A728="",E728="",G728="",H728=""),"",E728*H728*IF(F728="",1,F728))</f>
        <v/>
      </c>
      <c r="M728" s="11">
        <f>IF(OR(A728="",E728="",G728="",H728=""),"",(H728-G728)*E728*IF(F728="",1,F728))</f>
        <v/>
      </c>
      <c r="N728" s="11">
        <f>IF(OR(A728="",E728="",G728="",H728=""),"",M728-N(I728))</f>
        <v/>
      </c>
      <c r="O728" s="12">
        <f>IF(A728="","",YEAR(A728)*100+MONTH(A728))</f>
        <v/>
      </c>
      <c r="P728" s="7" t="n"/>
    </row>
    <row r="729">
      <c r="A729" s="6" t="n"/>
      <c r="B729" s="7" t="n"/>
      <c r="C729" s="7" t="n"/>
      <c r="D729" s="7" t="n"/>
      <c r="E729" s="7" t="n"/>
      <c r="F729" s="8" t="n"/>
      <c r="G729" s="9" t="n"/>
      <c r="H729" s="9" t="n"/>
      <c r="I729" s="10" t="n"/>
      <c r="J729" s="10" t="n"/>
      <c r="K729" s="11">
        <f>IF(OR(OR(A729="",E729="",G729="",H729=""),D729=""),"",IF(J729&lt;&gt;"",J729,IF(D729="Day trade",MAX(0,N729)*0.01,IF(L729*0.00005&gt;1,L729*0.00005,0))))</f>
        <v/>
      </c>
      <c r="L729" s="11">
        <f>IF(OR(A729="",E729="",G729="",H729=""),"",E729*H729*IF(F729="",1,F729))</f>
        <v/>
      </c>
      <c r="M729" s="11">
        <f>IF(OR(A729="",E729="",G729="",H729=""),"",(H729-G729)*E729*IF(F729="",1,F729))</f>
        <v/>
      </c>
      <c r="N729" s="11">
        <f>IF(OR(A729="",E729="",G729="",H729=""),"",M729-N(I729))</f>
        <v/>
      </c>
      <c r="O729" s="12">
        <f>IF(A729="","",YEAR(A729)*100+MONTH(A729))</f>
        <v/>
      </c>
      <c r="P729" s="7" t="n"/>
    </row>
    <row r="730">
      <c r="A730" s="6" t="n"/>
      <c r="B730" s="7" t="n"/>
      <c r="C730" s="7" t="n"/>
      <c r="D730" s="7" t="n"/>
      <c r="E730" s="7" t="n"/>
      <c r="F730" s="8" t="n"/>
      <c r="G730" s="9" t="n"/>
      <c r="H730" s="9" t="n"/>
      <c r="I730" s="10" t="n"/>
      <c r="J730" s="10" t="n"/>
      <c r="K730" s="11">
        <f>IF(OR(OR(A730="",E730="",G730="",H730=""),D730=""),"",IF(J730&lt;&gt;"",J730,IF(D730="Day trade",MAX(0,N730)*0.01,IF(L730*0.00005&gt;1,L730*0.00005,0))))</f>
        <v/>
      </c>
      <c r="L730" s="11">
        <f>IF(OR(A730="",E730="",G730="",H730=""),"",E730*H730*IF(F730="",1,F730))</f>
        <v/>
      </c>
      <c r="M730" s="11">
        <f>IF(OR(A730="",E730="",G730="",H730=""),"",(H730-G730)*E730*IF(F730="",1,F730))</f>
        <v/>
      </c>
      <c r="N730" s="11">
        <f>IF(OR(A730="",E730="",G730="",H730=""),"",M730-N(I730))</f>
        <v/>
      </c>
      <c r="O730" s="12">
        <f>IF(A730="","",YEAR(A730)*100+MONTH(A730))</f>
        <v/>
      </c>
      <c r="P730" s="7" t="n"/>
    </row>
    <row r="731">
      <c r="A731" s="6" t="n"/>
      <c r="B731" s="7" t="n"/>
      <c r="C731" s="7" t="n"/>
      <c r="D731" s="7" t="n"/>
      <c r="E731" s="7" t="n"/>
      <c r="F731" s="8" t="n"/>
      <c r="G731" s="9" t="n"/>
      <c r="H731" s="9" t="n"/>
      <c r="I731" s="10" t="n"/>
      <c r="J731" s="10" t="n"/>
      <c r="K731" s="11">
        <f>IF(OR(OR(A731="",E731="",G731="",H731=""),D731=""),"",IF(J731&lt;&gt;"",J731,IF(D731="Day trade",MAX(0,N731)*0.01,IF(L731*0.00005&gt;1,L731*0.00005,0))))</f>
        <v/>
      </c>
      <c r="L731" s="11">
        <f>IF(OR(A731="",E731="",G731="",H731=""),"",E731*H731*IF(F731="",1,F731))</f>
        <v/>
      </c>
      <c r="M731" s="11">
        <f>IF(OR(A731="",E731="",G731="",H731=""),"",(H731-G731)*E731*IF(F731="",1,F731))</f>
        <v/>
      </c>
      <c r="N731" s="11">
        <f>IF(OR(A731="",E731="",G731="",H731=""),"",M731-N(I731))</f>
        <v/>
      </c>
      <c r="O731" s="12">
        <f>IF(A731="","",YEAR(A731)*100+MONTH(A731))</f>
        <v/>
      </c>
      <c r="P731" s="7" t="n"/>
    </row>
    <row r="732">
      <c r="A732" s="6" t="n"/>
      <c r="B732" s="7" t="n"/>
      <c r="C732" s="7" t="n"/>
      <c r="D732" s="7" t="n"/>
      <c r="E732" s="7" t="n"/>
      <c r="F732" s="8" t="n"/>
      <c r="G732" s="9" t="n"/>
      <c r="H732" s="9" t="n"/>
      <c r="I732" s="10" t="n"/>
      <c r="J732" s="10" t="n"/>
      <c r="K732" s="11">
        <f>IF(OR(OR(A732="",E732="",G732="",H732=""),D732=""),"",IF(J732&lt;&gt;"",J732,IF(D732="Day trade",MAX(0,N732)*0.01,IF(L732*0.00005&gt;1,L732*0.00005,0))))</f>
        <v/>
      </c>
      <c r="L732" s="11">
        <f>IF(OR(A732="",E732="",G732="",H732=""),"",E732*H732*IF(F732="",1,F732))</f>
        <v/>
      </c>
      <c r="M732" s="11">
        <f>IF(OR(A732="",E732="",G732="",H732=""),"",(H732-G732)*E732*IF(F732="",1,F732))</f>
        <v/>
      </c>
      <c r="N732" s="11">
        <f>IF(OR(A732="",E732="",G732="",H732=""),"",M732-N(I732))</f>
        <v/>
      </c>
      <c r="O732" s="12">
        <f>IF(A732="","",YEAR(A732)*100+MONTH(A732))</f>
        <v/>
      </c>
      <c r="P732" s="7" t="n"/>
    </row>
    <row r="733">
      <c r="A733" s="6" t="n"/>
      <c r="B733" s="7" t="n"/>
      <c r="C733" s="7" t="n"/>
      <c r="D733" s="7" t="n"/>
      <c r="E733" s="7" t="n"/>
      <c r="F733" s="8" t="n"/>
      <c r="G733" s="9" t="n"/>
      <c r="H733" s="9" t="n"/>
      <c r="I733" s="10" t="n"/>
      <c r="J733" s="10" t="n"/>
      <c r="K733" s="11">
        <f>IF(OR(OR(A733="",E733="",G733="",H733=""),D733=""),"",IF(J733&lt;&gt;"",J733,IF(D733="Day trade",MAX(0,N733)*0.01,IF(L733*0.00005&gt;1,L733*0.00005,0))))</f>
        <v/>
      </c>
      <c r="L733" s="11">
        <f>IF(OR(A733="",E733="",G733="",H733=""),"",E733*H733*IF(F733="",1,F733))</f>
        <v/>
      </c>
      <c r="M733" s="11">
        <f>IF(OR(A733="",E733="",G733="",H733=""),"",(H733-G733)*E733*IF(F733="",1,F733))</f>
        <v/>
      </c>
      <c r="N733" s="11">
        <f>IF(OR(A733="",E733="",G733="",H733=""),"",M733-N(I733))</f>
        <v/>
      </c>
      <c r="O733" s="12">
        <f>IF(A733="","",YEAR(A733)*100+MONTH(A733))</f>
        <v/>
      </c>
      <c r="P733" s="7" t="n"/>
    </row>
    <row r="734">
      <c r="A734" s="6" t="n"/>
      <c r="B734" s="7" t="n"/>
      <c r="C734" s="7" t="n"/>
      <c r="D734" s="7" t="n"/>
      <c r="E734" s="7" t="n"/>
      <c r="F734" s="8" t="n"/>
      <c r="G734" s="9" t="n"/>
      <c r="H734" s="9" t="n"/>
      <c r="I734" s="10" t="n"/>
      <c r="J734" s="10" t="n"/>
      <c r="K734" s="11">
        <f>IF(OR(OR(A734="",E734="",G734="",H734=""),D734=""),"",IF(J734&lt;&gt;"",J734,IF(D734="Day trade",MAX(0,N734)*0.01,IF(L734*0.00005&gt;1,L734*0.00005,0))))</f>
        <v/>
      </c>
      <c r="L734" s="11">
        <f>IF(OR(A734="",E734="",G734="",H734=""),"",E734*H734*IF(F734="",1,F734))</f>
        <v/>
      </c>
      <c r="M734" s="11">
        <f>IF(OR(A734="",E734="",G734="",H734=""),"",(H734-G734)*E734*IF(F734="",1,F734))</f>
        <v/>
      </c>
      <c r="N734" s="11">
        <f>IF(OR(A734="",E734="",G734="",H734=""),"",M734-N(I734))</f>
        <v/>
      </c>
      <c r="O734" s="12">
        <f>IF(A734="","",YEAR(A734)*100+MONTH(A734))</f>
        <v/>
      </c>
      <c r="P734" s="7" t="n"/>
    </row>
    <row r="735">
      <c r="A735" s="6" t="n"/>
      <c r="B735" s="7" t="n"/>
      <c r="C735" s="7" t="n"/>
      <c r="D735" s="7" t="n"/>
      <c r="E735" s="7" t="n"/>
      <c r="F735" s="8" t="n"/>
      <c r="G735" s="9" t="n"/>
      <c r="H735" s="9" t="n"/>
      <c r="I735" s="10" t="n"/>
      <c r="J735" s="10" t="n"/>
      <c r="K735" s="11">
        <f>IF(OR(OR(A735="",E735="",G735="",H735=""),D735=""),"",IF(J735&lt;&gt;"",J735,IF(D735="Day trade",MAX(0,N735)*0.01,IF(L735*0.00005&gt;1,L735*0.00005,0))))</f>
        <v/>
      </c>
      <c r="L735" s="11">
        <f>IF(OR(A735="",E735="",G735="",H735=""),"",E735*H735*IF(F735="",1,F735))</f>
        <v/>
      </c>
      <c r="M735" s="11">
        <f>IF(OR(A735="",E735="",G735="",H735=""),"",(H735-G735)*E735*IF(F735="",1,F735))</f>
        <v/>
      </c>
      <c r="N735" s="11">
        <f>IF(OR(A735="",E735="",G735="",H735=""),"",M735-N(I735))</f>
        <v/>
      </c>
      <c r="O735" s="12">
        <f>IF(A735="","",YEAR(A735)*100+MONTH(A735))</f>
        <v/>
      </c>
      <c r="P735" s="7" t="n"/>
    </row>
    <row r="736">
      <c r="A736" s="6" t="n"/>
      <c r="B736" s="7" t="n"/>
      <c r="C736" s="7" t="n"/>
      <c r="D736" s="7" t="n"/>
      <c r="E736" s="7" t="n"/>
      <c r="F736" s="8" t="n"/>
      <c r="G736" s="9" t="n"/>
      <c r="H736" s="9" t="n"/>
      <c r="I736" s="10" t="n"/>
      <c r="J736" s="10" t="n"/>
      <c r="K736" s="11">
        <f>IF(OR(OR(A736="",E736="",G736="",H736=""),D736=""),"",IF(J736&lt;&gt;"",J736,IF(D736="Day trade",MAX(0,N736)*0.01,IF(L736*0.00005&gt;1,L736*0.00005,0))))</f>
        <v/>
      </c>
      <c r="L736" s="11">
        <f>IF(OR(A736="",E736="",G736="",H736=""),"",E736*H736*IF(F736="",1,F736))</f>
        <v/>
      </c>
      <c r="M736" s="11">
        <f>IF(OR(A736="",E736="",G736="",H736=""),"",(H736-G736)*E736*IF(F736="",1,F736))</f>
        <v/>
      </c>
      <c r="N736" s="11">
        <f>IF(OR(A736="",E736="",G736="",H736=""),"",M736-N(I736))</f>
        <v/>
      </c>
      <c r="O736" s="12">
        <f>IF(A736="","",YEAR(A736)*100+MONTH(A736))</f>
        <v/>
      </c>
      <c r="P736" s="7" t="n"/>
    </row>
    <row r="737">
      <c r="A737" s="6" t="n"/>
      <c r="B737" s="7" t="n"/>
      <c r="C737" s="7" t="n"/>
      <c r="D737" s="7" t="n"/>
      <c r="E737" s="7" t="n"/>
      <c r="F737" s="8" t="n"/>
      <c r="G737" s="9" t="n"/>
      <c r="H737" s="9" t="n"/>
      <c r="I737" s="10" t="n"/>
      <c r="J737" s="10" t="n"/>
      <c r="K737" s="11">
        <f>IF(OR(OR(A737="",E737="",G737="",H737=""),D737=""),"",IF(J737&lt;&gt;"",J737,IF(D737="Day trade",MAX(0,N737)*0.01,IF(L737*0.00005&gt;1,L737*0.00005,0))))</f>
        <v/>
      </c>
      <c r="L737" s="11">
        <f>IF(OR(A737="",E737="",G737="",H737=""),"",E737*H737*IF(F737="",1,F737))</f>
        <v/>
      </c>
      <c r="M737" s="11">
        <f>IF(OR(A737="",E737="",G737="",H737=""),"",(H737-G737)*E737*IF(F737="",1,F737))</f>
        <v/>
      </c>
      <c r="N737" s="11">
        <f>IF(OR(A737="",E737="",G737="",H737=""),"",M737-N(I737))</f>
        <v/>
      </c>
      <c r="O737" s="12">
        <f>IF(A737="","",YEAR(A737)*100+MONTH(A737))</f>
        <v/>
      </c>
      <c r="P737" s="7" t="n"/>
    </row>
    <row r="738">
      <c r="A738" s="6" t="n"/>
      <c r="B738" s="7" t="n"/>
      <c r="C738" s="7" t="n"/>
      <c r="D738" s="7" t="n"/>
      <c r="E738" s="7" t="n"/>
      <c r="F738" s="8" t="n"/>
      <c r="G738" s="9" t="n"/>
      <c r="H738" s="9" t="n"/>
      <c r="I738" s="10" t="n"/>
      <c r="J738" s="10" t="n"/>
      <c r="K738" s="11">
        <f>IF(OR(OR(A738="",E738="",G738="",H738=""),D738=""),"",IF(J738&lt;&gt;"",J738,IF(D738="Day trade",MAX(0,N738)*0.01,IF(L738*0.00005&gt;1,L738*0.00005,0))))</f>
        <v/>
      </c>
      <c r="L738" s="11">
        <f>IF(OR(A738="",E738="",G738="",H738=""),"",E738*H738*IF(F738="",1,F738))</f>
        <v/>
      </c>
      <c r="M738" s="11">
        <f>IF(OR(A738="",E738="",G738="",H738=""),"",(H738-G738)*E738*IF(F738="",1,F738))</f>
        <v/>
      </c>
      <c r="N738" s="11">
        <f>IF(OR(A738="",E738="",G738="",H738=""),"",M738-N(I738))</f>
        <v/>
      </c>
      <c r="O738" s="12">
        <f>IF(A738="","",YEAR(A738)*100+MONTH(A738))</f>
        <v/>
      </c>
      <c r="P738" s="7" t="n"/>
    </row>
    <row r="739">
      <c r="A739" s="6" t="n"/>
      <c r="B739" s="7" t="n"/>
      <c r="C739" s="7" t="n"/>
      <c r="D739" s="7" t="n"/>
      <c r="E739" s="7" t="n"/>
      <c r="F739" s="8" t="n"/>
      <c r="G739" s="9" t="n"/>
      <c r="H739" s="9" t="n"/>
      <c r="I739" s="10" t="n"/>
      <c r="J739" s="10" t="n"/>
      <c r="K739" s="11">
        <f>IF(OR(OR(A739="",E739="",G739="",H739=""),D739=""),"",IF(J739&lt;&gt;"",J739,IF(D739="Day trade",MAX(0,N739)*0.01,IF(L739*0.00005&gt;1,L739*0.00005,0))))</f>
        <v/>
      </c>
      <c r="L739" s="11">
        <f>IF(OR(A739="",E739="",G739="",H739=""),"",E739*H739*IF(F739="",1,F739))</f>
        <v/>
      </c>
      <c r="M739" s="11">
        <f>IF(OR(A739="",E739="",G739="",H739=""),"",(H739-G739)*E739*IF(F739="",1,F739))</f>
        <v/>
      </c>
      <c r="N739" s="11">
        <f>IF(OR(A739="",E739="",G739="",H739=""),"",M739-N(I739))</f>
        <v/>
      </c>
      <c r="O739" s="12">
        <f>IF(A739="","",YEAR(A739)*100+MONTH(A739))</f>
        <v/>
      </c>
      <c r="P739" s="7" t="n"/>
    </row>
    <row r="740">
      <c r="A740" s="6" t="n"/>
      <c r="B740" s="7" t="n"/>
      <c r="C740" s="7" t="n"/>
      <c r="D740" s="7" t="n"/>
      <c r="E740" s="7" t="n"/>
      <c r="F740" s="8" t="n"/>
      <c r="G740" s="9" t="n"/>
      <c r="H740" s="9" t="n"/>
      <c r="I740" s="10" t="n"/>
      <c r="J740" s="10" t="n"/>
      <c r="K740" s="11">
        <f>IF(OR(OR(A740="",E740="",G740="",H740=""),D740=""),"",IF(J740&lt;&gt;"",J740,IF(D740="Day trade",MAX(0,N740)*0.01,IF(L740*0.00005&gt;1,L740*0.00005,0))))</f>
        <v/>
      </c>
      <c r="L740" s="11">
        <f>IF(OR(A740="",E740="",G740="",H740=""),"",E740*H740*IF(F740="",1,F740))</f>
        <v/>
      </c>
      <c r="M740" s="11">
        <f>IF(OR(A740="",E740="",G740="",H740=""),"",(H740-G740)*E740*IF(F740="",1,F740))</f>
        <v/>
      </c>
      <c r="N740" s="11">
        <f>IF(OR(A740="",E740="",G740="",H740=""),"",M740-N(I740))</f>
        <v/>
      </c>
      <c r="O740" s="12">
        <f>IF(A740="","",YEAR(A740)*100+MONTH(A740))</f>
        <v/>
      </c>
      <c r="P740" s="7" t="n"/>
    </row>
    <row r="741">
      <c r="A741" s="6" t="n"/>
      <c r="B741" s="7" t="n"/>
      <c r="C741" s="7" t="n"/>
      <c r="D741" s="7" t="n"/>
      <c r="E741" s="7" t="n"/>
      <c r="F741" s="8" t="n"/>
      <c r="G741" s="9" t="n"/>
      <c r="H741" s="9" t="n"/>
      <c r="I741" s="10" t="n"/>
      <c r="J741" s="10" t="n"/>
      <c r="K741" s="11">
        <f>IF(OR(OR(A741="",E741="",G741="",H741=""),D741=""),"",IF(J741&lt;&gt;"",J741,IF(D741="Day trade",MAX(0,N741)*0.01,IF(L741*0.00005&gt;1,L741*0.00005,0))))</f>
        <v/>
      </c>
      <c r="L741" s="11">
        <f>IF(OR(A741="",E741="",G741="",H741=""),"",E741*H741*IF(F741="",1,F741))</f>
        <v/>
      </c>
      <c r="M741" s="11">
        <f>IF(OR(A741="",E741="",G741="",H741=""),"",(H741-G741)*E741*IF(F741="",1,F741))</f>
        <v/>
      </c>
      <c r="N741" s="11">
        <f>IF(OR(A741="",E741="",G741="",H741=""),"",M741-N(I741))</f>
        <v/>
      </c>
      <c r="O741" s="12">
        <f>IF(A741="","",YEAR(A741)*100+MONTH(A741))</f>
        <v/>
      </c>
      <c r="P741" s="7" t="n"/>
    </row>
    <row r="742">
      <c r="A742" s="6" t="n"/>
      <c r="B742" s="7" t="n"/>
      <c r="C742" s="7" t="n"/>
      <c r="D742" s="7" t="n"/>
      <c r="E742" s="7" t="n"/>
      <c r="F742" s="8" t="n"/>
      <c r="G742" s="9" t="n"/>
      <c r="H742" s="9" t="n"/>
      <c r="I742" s="10" t="n"/>
      <c r="J742" s="10" t="n"/>
      <c r="K742" s="11">
        <f>IF(OR(OR(A742="",E742="",G742="",H742=""),D742=""),"",IF(J742&lt;&gt;"",J742,IF(D742="Day trade",MAX(0,N742)*0.01,IF(L742*0.00005&gt;1,L742*0.00005,0))))</f>
        <v/>
      </c>
      <c r="L742" s="11">
        <f>IF(OR(A742="",E742="",G742="",H742=""),"",E742*H742*IF(F742="",1,F742))</f>
        <v/>
      </c>
      <c r="M742" s="11">
        <f>IF(OR(A742="",E742="",G742="",H742=""),"",(H742-G742)*E742*IF(F742="",1,F742))</f>
        <v/>
      </c>
      <c r="N742" s="11">
        <f>IF(OR(A742="",E742="",G742="",H742=""),"",M742-N(I742))</f>
        <v/>
      </c>
      <c r="O742" s="12">
        <f>IF(A742="","",YEAR(A742)*100+MONTH(A742))</f>
        <v/>
      </c>
      <c r="P742" s="7" t="n"/>
    </row>
    <row r="743">
      <c r="A743" s="6" t="n"/>
      <c r="B743" s="7" t="n"/>
      <c r="C743" s="7" t="n"/>
      <c r="D743" s="7" t="n"/>
      <c r="E743" s="7" t="n"/>
      <c r="F743" s="8" t="n"/>
      <c r="G743" s="9" t="n"/>
      <c r="H743" s="9" t="n"/>
      <c r="I743" s="10" t="n"/>
      <c r="J743" s="10" t="n"/>
      <c r="K743" s="11">
        <f>IF(OR(OR(A743="",E743="",G743="",H743=""),D743=""),"",IF(J743&lt;&gt;"",J743,IF(D743="Day trade",MAX(0,N743)*0.01,IF(L743*0.00005&gt;1,L743*0.00005,0))))</f>
        <v/>
      </c>
      <c r="L743" s="11">
        <f>IF(OR(A743="",E743="",G743="",H743=""),"",E743*H743*IF(F743="",1,F743))</f>
        <v/>
      </c>
      <c r="M743" s="11">
        <f>IF(OR(A743="",E743="",G743="",H743=""),"",(H743-G743)*E743*IF(F743="",1,F743))</f>
        <v/>
      </c>
      <c r="N743" s="11">
        <f>IF(OR(A743="",E743="",G743="",H743=""),"",M743-N(I743))</f>
        <v/>
      </c>
      <c r="O743" s="12">
        <f>IF(A743="","",YEAR(A743)*100+MONTH(A743))</f>
        <v/>
      </c>
      <c r="P743" s="7" t="n"/>
    </row>
    <row r="744">
      <c r="A744" s="6" t="n"/>
      <c r="B744" s="7" t="n"/>
      <c r="C744" s="7" t="n"/>
      <c r="D744" s="7" t="n"/>
      <c r="E744" s="7" t="n"/>
      <c r="F744" s="8" t="n"/>
      <c r="G744" s="9" t="n"/>
      <c r="H744" s="9" t="n"/>
      <c r="I744" s="10" t="n"/>
      <c r="J744" s="10" t="n"/>
      <c r="K744" s="11">
        <f>IF(OR(OR(A744="",E744="",G744="",H744=""),D744=""),"",IF(J744&lt;&gt;"",J744,IF(D744="Day trade",MAX(0,N744)*0.01,IF(L744*0.00005&gt;1,L744*0.00005,0))))</f>
        <v/>
      </c>
      <c r="L744" s="11">
        <f>IF(OR(A744="",E744="",G744="",H744=""),"",E744*H744*IF(F744="",1,F744))</f>
        <v/>
      </c>
      <c r="M744" s="11">
        <f>IF(OR(A744="",E744="",G744="",H744=""),"",(H744-G744)*E744*IF(F744="",1,F744))</f>
        <v/>
      </c>
      <c r="N744" s="11">
        <f>IF(OR(A744="",E744="",G744="",H744=""),"",M744-N(I744))</f>
        <v/>
      </c>
      <c r="O744" s="12">
        <f>IF(A744="","",YEAR(A744)*100+MONTH(A744))</f>
        <v/>
      </c>
      <c r="P744" s="7" t="n"/>
    </row>
    <row r="745">
      <c r="A745" s="6" t="n"/>
      <c r="B745" s="7" t="n"/>
      <c r="C745" s="7" t="n"/>
      <c r="D745" s="7" t="n"/>
      <c r="E745" s="7" t="n"/>
      <c r="F745" s="8" t="n"/>
      <c r="G745" s="9" t="n"/>
      <c r="H745" s="9" t="n"/>
      <c r="I745" s="10" t="n"/>
      <c r="J745" s="10" t="n"/>
      <c r="K745" s="11">
        <f>IF(OR(OR(A745="",E745="",G745="",H745=""),D745=""),"",IF(J745&lt;&gt;"",J745,IF(D745="Day trade",MAX(0,N745)*0.01,IF(L745*0.00005&gt;1,L745*0.00005,0))))</f>
        <v/>
      </c>
      <c r="L745" s="11">
        <f>IF(OR(A745="",E745="",G745="",H745=""),"",E745*H745*IF(F745="",1,F745))</f>
        <v/>
      </c>
      <c r="M745" s="11">
        <f>IF(OR(A745="",E745="",G745="",H745=""),"",(H745-G745)*E745*IF(F745="",1,F745))</f>
        <v/>
      </c>
      <c r="N745" s="11">
        <f>IF(OR(A745="",E745="",G745="",H745=""),"",M745-N(I745))</f>
        <v/>
      </c>
      <c r="O745" s="12">
        <f>IF(A745="","",YEAR(A745)*100+MONTH(A745))</f>
        <v/>
      </c>
      <c r="P745" s="7" t="n"/>
    </row>
    <row r="746">
      <c r="A746" s="6" t="n"/>
      <c r="B746" s="7" t="n"/>
      <c r="C746" s="7" t="n"/>
      <c r="D746" s="7" t="n"/>
      <c r="E746" s="7" t="n"/>
      <c r="F746" s="8" t="n"/>
      <c r="G746" s="9" t="n"/>
      <c r="H746" s="9" t="n"/>
      <c r="I746" s="10" t="n"/>
      <c r="J746" s="10" t="n"/>
      <c r="K746" s="11">
        <f>IF(OR(OR(A746="",E746="",G746="",H746=""),D746=""),"",IF(J746&lt;&gt;"",J746,IF(D746="Day trade",MAX(0,N746)*0.01,IF(L746*0.00005&gt;1,L746*0.00005,0))))</f>
        <v/>
      </c>
      <c r="L746" s="11">
        <f>IF(OR(A746="",E746="",G746="",H746=""),"",E746*H746*IF(F746="",1,F746))</f>
        <v/>
      </c>
      <c r="M746" s="11">
        <f>IF(OR(A746="",E746="",G746="",H746=""),"",(H746-G746)*E746*IF(F746="",1,F746))</f>
        <v/>
      </c>
      <c r="N746" s="11">
        <f>IF(OR(A746="",E746="",G746="",H746=""),"",M746-N(I746))</f>
        <v/>
      </c>
      <c r="O746" s="12">
        <f>IF(A746="","",YEAR(A746)*100+MONTH(A746))</f>
        <v/>
      </c>
      <c r="P746" s="7" t="n"/>
    </row>
    <row r="747">
      <c r="A747" s="6" t="n"/>
      <c r="B747" s="7" t="n"/>
      <c r="C747" s="7" t="n"/>
      <c r="D747" s="7" t="n"/>
      <c r="E747" s="7" t="n"/>
      <c r="F747" s="8" t="n"/>
      <c r="G747" s="9" t="n"/>
      <c r="H747" s="9" t="n"/>
      <c r="I747" s="10" t="n"/>
      <c r="J747" s="10" t="n"/>
      <c r="K747" s="11">
        <f>IF(OR(OR(A747="",E747="",G747="",H747=""),D747=""),"",IF(J747&lt;&gt;"",J747,IF(D747="Day trade",MAX(0,N747)*0.01,IF(L747*0.00005&gt;1,L747*0.00005,0))))</f>
        <v/>
      </c>
      <c r="L747" s="11">
        <f>IF(OR(A747="",E747="",G747="",H747=""),"",E747*H747*IF(F747="",1,F747))</f>
        <v/>
      </c>
      <c r="M747" s="11">
        <f>IF(OR(A747="",E747="",G747="",H747=""),"",(H747-G747)*E747*IF(F747="",1,F747))</f>
        <v/>
      </c>
      <c r="N747" s="11">
        <f>IF(OR(A747="",E747="",G747="",H747=""),"",M747-N(I747))</f>
        <v/>
      </c>
      <c r="O747" s="12">
        <f>IF(A747="","",YEAR(A747)*100+MONTH(A747))</f>
        <v/>
      </c>
      <c r="P747" s="7" t="n"/>
    </row>
    <row r="748">
      <c r="A748" s="6" t="n"/>
      <c r="B748" s="7" t="n"/>
      <c r="C748" s="7" t="n"/>
      <c r="D748" s="7" t="n"/>
      <c r="E748" s="7" t="n"/>
      <c r="F748" s="8" t="n"/>
      <c r="G748" s="9" t="n"/>
      <c r="H748" s="9" t="n"/>
      <c r="I748" s="10" t="n"/>
      <c r="J748" s="10" t="n"/>
      <c r="K748" s="11">
        <f>IF(OR(OR(A748="",E748="",G748="",H748=""),D748=""),"",IF(J748&lt;&gt;"",J748,IF(D748="Day trade",MAX(0,N748)*0.01,IF(L748*0.00005&gt;1,L748*0.00005,0))))</f>
        <v/>
      </c>
      <c r="L748" s="11">
        <f>IF(OR(A748="",E748="",G748="",H748=""),"",E748*H748*IF(F748="",1,F748))</f>
        <v/>
      </c>
      <c r="M748" s="11">
        <f>IF(OR(A748="",E748="",G748="",H748=""),"",(H748-G748)*E748*IF(F748="",1,F748))</f>
        <v/>
      </c>
      <c r="N748" s="11">
        <f>IF(OR(A748="",E748="",G748="",H748=""),"",M748-N(I748))</f>
        <v/>
      </c>
      <c r="O748" s="12">
        <f>IF(A748="","",YEAR(A748)*100+MONTH(A748))</f>
        <v/>
      </c>
      <c r="P748" s="7" t="n"/>
    </row>
    <row r="749">
      <c r="A749" s="6" t="n"/>
      <c r="B749" s="7" t="n"/>
      <c r="C749" s="7" t="n"/>
      <c r="D749" s="7" t="n"/>
      <c r="E749" s="7" t="n"/>
      <c r="F749" s="8" t="n"/>
      <c r="G749" s="9" t="n"/>
      <c r="H749" s="9" t="n"/>
      <c r="I749" s="10" t="n"/>
      <c r="J749" s="10" t="n"/>
      <c r="K749" s="11">
        <f>IF(OR(OR(A749="",E749="",G749="",H749=""),D749=""),"",IF(J749&lt;&gt;"",J749,IF(D749="Day trade",MAX(0,N749)*0.01,IF(L749*0.00005&gt;1,L749*0.00005,0))))</f>
        <v/>
      </c>
      <c r="L749" s="11">
        <f>IF(OR(A749="",E749="",G749="",H749=""),"",E749*H749*IF(F749="",1,F749))</f>
        <v/>
      </c>
      <c r="M749" s="11">
        <f>IF(OR(A749="",E749="",G749="",H749=""),"",(H749-G749)*E749*IF(F749="",1,F749))</f>
        <v/>
      </c>
      <c r="N749" s="11">
        <f>IF(OR(A749="",E749="",G749="",H749=""),"",M749-N(I749))</f>
        <v/>
      </c>
      <c r="O749" s="12">
        <f>IF(A749="","",YEAR(A749)*100+MONTH(A749))</f>
        <v/>
      </c>
      <c r="P749" s="7" t="n"/>
    </row>
    <row r="750">
      <c r="A750" s="6" t="n"/>
      <c r="B750" s="7" t="n"/>
      <c r="C750" s="7" t="n"/>
      <c r="D750" s="7" t="n"/>
      <c r="E750" s="7" t="n"/>
      <c r="F750" s="8" t="n"/>
      <c r="G750" s="9" t="n"/>
      <c r="H750" s="9" t="n"/>
      <c r="I750" s="10" t="n"/>
      <c r="J750" s="10" t="n"/>
      <c r="K750" s="11">
        <f>IF(OR(OR(A750="",E750="",G750="",H750=""),D750=""),"",IF(J750&lt;&gt;"",J750,IF(D750="Day trade",MAX(0,N750)*0.01,IF(L750*0.00005&gt;1,L750*0.00005,0))))</f>
        <v/>
      </c>
      <c r="L750" s="11">
        <f>IF(OR(A750="",E750="",G750="",H750=""),"",E750*H750*IF(F750="",1,F750))</f>
        <v/>
      </c>
      <c r="M750" s="11">
        <f>IF(OR(A750="",E750="",G750="",H750=""),"",(H750-G750)*E750*IF(F750="",1,F750))</f>
        <v/>
      </c>
      <c r="N750" s="11">
        <f>IF(OR(A750="",E750="",G750="",H750=""),"",M750-N(I750))</f>
        <v/>
      </c>
      <c r="O750" s="12">
        <f>IF(A750="","",YEAR(A750)*100+MONTH(A750))</f>
        <v/>
      </c>
      <c r="P750" s="7" t="n"/>
    </row>
    <row r="751">
      <c r="A751" s="6" t="n"/>
      <c r="B751" s="7" t="n"/>
      <c r="C751" s="7" t="n"/>
      <c r="D751" s="7" t="n"/>
      <c r="E751" s="7" t="n"/>
      <c r="F751" s="8" t="n"/>
      <c r="G751" s="9" t="n"/>
      <c r="H751" s="9" t="n"/>
      <c r="I751" s="10" t="n"/>
      <c r="J751" s="10" t="n"/>
      <c r="K751" s="11">
        <f>IF(OR(OR(A751="",E751="",G751="",H751=""),D751=""),"",IF(J751&lt;&gt;"",J751,IF(D751="Day trade",MAX(0,N751)*0.01,IF(L751*0.00005&gt;1,L751*0.00005,0))))</f>
        <v/>
      </c>
      <c r="L751" s="11">
        <f>IF(OR(A751="",E751="",G751="",H751=""),"",E751*H751*IF(F751="",1,F751))</f>
        <v/>
      </c>
      <c r="M751" s="11">
        <f>IF(OR(A751="",E751="",G751="",H751=""),"",(H751-G751)*E751*IF(F751="",1,F751))</f>
        <v/>
      </c>
      <c r="N751" s="11">
        <f>IF(OR(A751="",E751="",G751="",H751=""),"",M751-N(I751))</f>
        <v/>
      </c>
      <c r="O751" s="12">
        <f>IF(A751="","",YEAR(A751)*100+MONTH(A751))</f>
        <v/>
      </c>
      <c r="P751" s="7" t="n"/>
    </row>
    <row r="752">
      <c r="A752" s="6" t="n"/>
      <c r="B752" s="7" t="n"/>
      <c r="C752" s="7" t="n"/>
      <c r="D752" s="7" t="n"/>
      <c r="E752" s="7" t="n"/>
      <c r="F752" s="8" t="n"/>
      <c r="G752" s="9" t="n"/>
      <c r="H752" s="9" t="n"/>
      <c r="I752" s="10" t="n"/>
      <c r="J752" s="10" t="n"/>
      <c r="K752" s="11">
        <f>IF(OR(OR(A752="",E752="",G752="",H752=""),D752=""),"",IF(J752&lt;&gt;"",J752,IF(D752="Day trade",MAX(0,N752)*0.01,IF(L752*0.00005&gt;1,L752*0.00005,0))))</f>
        <v/>
      </c>
      <c r="L752" s="11">
        <f>IF(OR(A752="",E752="",G752="",H752=""),"",E752*H752*IF(F752="",1,F752))</f>
        <v/>
      </c>
      <c r="M752" s="11">
        <f>IF(OR(A752="",E752="",G752="",H752=""),"",(H752-G752)*E752*IF(F752="",1,F752))</f>
        <v/>
      </c>
      <c r="N752" s="11">
        <f>IF(OR(A752="",E752="",G752="",H752=""),"",M752-N(I752))</f>
        <v/>
      </c>
      <c r="O752" s="12">
        <f>IF(A752="","",YEAR(A752)*100+MONTH(A752))</f>
        <v/>
      </c>
      <c r="P752" s="7" t="n"/>
    </row>
    <row r="753">
      <c r="A753" s="6" t="n"/>
      <c r="B753" s="7" t="n"/>
      <c r="C753" s="7" t="n"/>
      <c r="D753" s="7" t="n"/>
      <c r="E753" s="7" t="n"/>
      <c r="F753" s="8" t="n"/>
      <c r="G753" s="9" t="n"/>
      <c r="H753" s="9" t="n"/>
      <c r="I753" s="10" t="n"/>
      <c r="J753" s="10" t="n"/>
      <c r="K753" s="11">
        <f>IF(OR(OR(A753="",E753="",G753="",H753=""),D753=""),"",IF(J753&lt;&gt;"",J753,IF(D753="Day trade",MAX(0,N753)*0.01,IF(L753*0.00005&gt;1,L753*0.00005,0))))</f>
        <v/>
      </c>
      <c r="L753" s="11">
        <f>IF(OR(A753="",E753="",G753="",H753=""),"",E753*H753*IF(F753="",1,F753))</f>
        <v/>
      </c>
      <c r="M753" s="11">
        <f>IF(OR(A753="",E753="",G753="",H753=""),"",(H753-G753)*E753*IF(F753="",1,F753))</f>
        <v/>
      </c>
      <c r="N753" s="11">
        <f>IF(OR(A753="",E753="",G753="",H753=""),"",M753-N(I753))</f>
        <v/>
      </c>
      <c r="O753" s="12">
        <f>IF(A753="","",YEAR(A753)*100+MONTH(A753))</f>
        <v/>
      </c>
      <c r="P753" s="7" t="n"/>
    </row>
    <row r="754">
      <c r="A754" s="6" t="n"/>
      <c r="B754" s="7" t="n"/>
      <c r="C754" s="7" t="n"/>
      <c r="D754" s="7" t="n"/>
      <c r="E754" s="7" t="n"/>
      <c r="F754" s="8" t="n"/>
      <c r="G754" s="9" t="n"/>
      <c r="H754" s="9" t="n"/>
      <c r="I754" s="10" t="n"/>
      <c r="J754" s="10" t="n"/>
      <c r="K754" s="11">
        <f>IF(OR(OR(A754="",E754="",G754="",H754=""),D754=""),"",IF(J754&lt;&gt;"",J754,IF(D754="Day trade",MAX(0,N754)*0.01,IF(L754*0.00005&gt;1,L754*0.00005,0))))</f>
        <v/>
      </c>
      <c r="L754" s="11">
        <f>IF(OR(A754="",E754="",G754="",H754=""),"",E754*H754*IF(F754="",1,F754))</f>
        <v/>
      </c>
      <c r="M754" s="11">
        <f>IF(OR(A754="",E754="",G754="",H754=""),"",(H754-G754)*E754*IF(F754="",1,F754))</f>
        <v/>
      </c>
      <c r="N754" s="11">
        <f>IF(OR(A754="",E754="",G754="",H754=""),"",M754-N(I754))</f>
        <v/>
      </c>
      <c r="O754" s="12">
        <f>IF(A754="","",YEAR(A754)*100+MONTH(A754))</f>
        <v/>
      </c>
      <c r="P754" s="7" t="n"/>
    </row>
    <row r="755">
      <c r="A755" s="6" t="n"/>
      <c r="B755" s="7" t="n"/>
      <c r="C755" s="7" t="n"/>
      <c r="D755" s="7" t="n"/>
      <c r="E755" s="7" t="n"/>
      <c r="F755" s="8" t="n"/>
      <c r="G755" s="9" t="n"/>
      <c r="H755" s="9" t="n"/>
      <c r="I755" s="10" t="n"/>
      <c r="J755" s="10" t="n"/>
      <c r="K755" s="11">
        <f>IF(OR(OR(A755="",E755="",G755="",H755=""),D755=""),"",IF(J755&lt;&gt;"",J755,IF(D755="Day trade",MAX(0,N755)*0.01,IF(L755*0.00005&gt;1,L755*0.00005,0))))</f>
        <v/>
      </c>
      <c r="L755" s="11">
        <f>IF(OR(A755="",E755="",G755="",H755=""),"",E755*H755*IF(F755="",1,F755))</f>
        <v/>
      </c>
      <c r="M755" s="11">
        <f>IF(OR(A755="",E755="",G755="",H755=""),"",(H755-G755)*E755*IF(F755="",1,F755))</f>
        <v/>
      </c>
      <c r="N755" s="11">
        <f>IF(OR(A755="",E755="",G755="",H755=""),"",M755-N(I755))</f>
        <v/>
      </c>
      <c r="O755" s="12">
        <f>IF(A755="","",YEAR(A755)*100+MONTH(A755))</f>
        <v/>
      </c>
      <c r="P755" s="7" t="n"/>
    </row>
    <row r="756">
      <c r="A756" s="6" t="n"/>
      <c r="B756" s="7" t="n"/>
      <c r="C756" s="7" t="n"/>
      <c r="D756" s="7" t="n"/>
      <c r="E756" s="7" t="n"/>
      <c r="F756" s="8" t="n"/>
      <c r="G756" s="9" t="n"/>
      <c r="H756" s="9" t="n"/>
      <c r="I756" s="10" t="n"/>
      <c r="J756" s="10" t="n"/>
      <c r="K756" s="11">
        <f>IF(OR(OR(A756="",E756="",G756="",H756=""),D756=""),"",IF(J756&lt;&gt;"",J756,IF(D756="Day trade",MAX(0,N756)*0.01,IF(L756*0.00005&gt;1,L756*0.00005,0))))</f>
        <v/>
      </c>
      <c r="L756" s="11">
        <f>IF(OR(A756="",E756="",G756="",H756=""),"",E756*H756*IF(F756="",1,F756))</f>
        <v/>
      </c>
      <c r="M756" s="11">
        <f>IF(OR(A756="",E756="",G756="",H756=""),"",(H756-G756)*E756*IF(F756="",1,F756))</f>
        <v/>
      </c>
      <c r="N756" s="11">
        <f>IF(OR(A756="",E756="",G756="",H756=""),"",M756-N(I756))</f>
        <v/>
      </c>
      <c r="O756" s="12">
        <f>IF(A756="","",YEAR(A756)*100+MONTH(A756))</f>
        <v/>
      </c>
      <c r="P756" s="7" t="n"/>
    </row>
    <row r="757">
      <c r="A757" s="6" t="n"/>
      <c r="B757" s="7" t="n"/>
      <c r="C757" s="7" t="n"/>
      <c r="D757" s="7" t="n"/>
      <c r="E757" s="7" t="n"/>
      <c r="F757" s="8" t="n"/>
      <c r="G757" s="9" t="n"/>
      <c r="H757" s="9" t="n"/>
      <c r="I757" s="10" t="n"/>
      <c r="J757" s="10" t="n"/>
      <c r="K757" s="11">
        <f>IF(OR(OR(A757="",E757="",G757="",H757=""),D757=""),"",IF(J757&lt;&gt;"",J757,IF(D757="Day trade",MAX(0,N757)*0.01,IF(L757*0.00005&gt;1,L757*0.00005,0))))</f>
        <v/>
      </c>
      <c r="L757" s="11">
        <f>IF(OR(A757="",E757="",G757="",H757=""),"",E757*H757*IF(F757="",1,F757))</f>
        <v/>
      </c>
      <c r="M757" s="11">
        <f>IF(OR(A757="",E757="",G757="",H757=""),"",(H757-G757)*E757*IF(F757="",1,F757))</f>
        <v/>
      </c>
      <c r="N757" s="11">
        <f>IF(OR(A757="",E757="",G757="",H757=""),"",M757-N(I757))</f>
        <v/>
      </c>
      <c r="O757" s="12">
        <f>IF(A757="","",YEAR(A757)*100+MONTH(A757))</f>
        <v/>
      </c>
      <c r="P757" s="7" t="n"/>
    </row>
    <row r="758">
      <c r="A758" s="6" t="n"/>
      <c r="B758" s="7" t="n"/>
      <c r="C758" s="7" t="n"/>
      <c r="D758" s="7" t="n"/>
      <c r="E758" s="7" t="n"/>
      <c r="F758" s="8" t="n"/>
      <c r="G758" s="9" t="n"/>
      <c r="H758" s="9" t="n"/>
      <c r="I758" s="10" t="n"/>
      <c r="J758" s="10" t="n"/>
      <c r="K758" s="11">
        <f>IF(OR(OR(A758="",E758="",G758="",H758=""),D758=""),"",IF(J758&lt;&gt;"",J758,IF(D758="Day trade",MAX(0,N758)*0.01,IF(L758*0.00005&gt;1,L758*0.00005,0))))</f>
        <v/>
      </c>
      <c r="L758" s="11">
        <f>IF(OR(A758="",E758="",G758="",H758=""),"",E758*H758*IF(F758="",1,F758))</f>
        <v/>
      </c>
      <c r="M758" s="11">
        <f>IF(OR(A758="",E758="",G758="",H758=""),"",(H758-G758)*E758*IF(F758="",1,F758))</f>
        <v/>
      </c>
      <c r="N758" s="11">
        <f>IF(OR(A758="",E758="",G758="",H758=""),"",M758-N(I758))</f>
        <v/>
      </c>
      <c r="O758" s="12">
        <f>IF(A758="","",YEAR(A758)*100+MONTH(A758))</f>
        <v/>
      </c>
      <c r="P758" s="7" t="n"/>
    </row>
    <row r="759">
      <c r="A759" s="6" t="n"/>
      <c r="B759" s="7" t="n"/>
      <c r="C759" s="7" t="n"/>
      <c r="D759" s="7" t="n"/>
      <c r="E759" s="7" t="n"/>
      <c r="F759" s="8" t="n"/>
      <c r="G759" s="9" t="n"/>
      <c r="H759" s="9" t="n"/>
      <c r="I759" s="10" t="n"/>
      <c r="J759" s="10" t="n"/>
      <c r="K759" s="11">
        <f>IF(OR(OR(A759="",E759="",G759="",H759=""),D759=""),"",IF(J759&lt;&gt;"",J759,IF(D759="Day trade",MAX(0,N759)*0.01,IF(L759*0.00005&gt;1,L759*0.00005,0))))</f>
        <v/>
      </c>
      <c r="L759" s="11">
        <f>IF(OR(A759="",E759="",G759="",H759=""),"",E759*H759*IF(F759="",1,F759))</f>
        <v/>
      </c>
      <c r="M759" s="11">
        <f>IF(OR(A759="",E759="",G759="",H759=""),"",(H759-G759)*E759*IF(F759="",1,F759))</f>
        <v/>
      </c>
      <c r="N759" s="11">
        <f>IF(OR(A759="",E759="",G759="",H759=""),"",M759-N(I759))</f>
        <v/>
      </c>
      <c r="O759" s="12">
        <f>IF(A759="","",YEAR(A759)*100+MONTH(A759))</f>
        <v/>
      </c>
      <c r="P759" s="7" t="n"/>
    </row>
    <row r="760">
      <c r="A760" s="6" t="n"/>
      <c r="B760" s="7" t="n"/>
      <c r="C760" s="7" t="n"/>
      <c r="D760" s="7" t="n"/>
      <c r="E760" s="7" t="n"/>
      <c r="F760" s="8" t="n"/>
      <c r="G760" s="9" t="n"/>
      <c r="H760" s="9" t="n"/>
      <c r="I760" s="10" t="n"/>
      <c r="J760" s="10" t="n"/>
      <c r="K760" s="11">
        <f>IF(OR(OR(A760="",E760="",G760="",H760=""),D760=""),"",IF(J760&lt;&gt;"",J760,IF(D760="Day trade",MAX(0,N760)*0.01,IF(L760*0.00005&gt;1,L760*0.00005,0))))</f>
        <v/>
      </c>
      <c r="L760" s="11">
        <f>IF(OR(A760="",E760="",G760="",H760=""),"",E760*H760*IF(F760="",1,F760))</f>
        <v/>
      </c>
      <c r="M760" s="11">
        <f>IF(OR(A760="",E760="",G760="",H760=""),"",(H760-G760)*E760*IF(F760="",1,F760))</f>
        <v/>
      </c>
      <c r="N760" s="11">
        <f>IF(OR(A760="",E760="",G760="",H760=""),"",M760-N(I760))</f>
        <v/>
      </c>
      <c r="O760" s="12">
        <f>IF(A760="","",YEAR(A760)*100+MONTH(A760))</f>
        <v/>
      </c>
      <c r="P760" s="7" t="n"/>
    </row>
    <row r="761">
      <c r="A761" s="6" t="n"/>
      <c r="B761" s="7" t="n"/>
      <c r="C761" s="7" t="n"/>
      <c r="D761" s="7" t="n"/>
      <c r="E761" s="7" t="n"/>
      <c r="F761" s="8" t="n"/>
      <c r="G761" s="9" t="n"/>
      <c r="H761" s="9" t="n"/>
      <c r="I761" s="10" t="n"/>
      <c r="J761" s="10" t="n"/>
      <c r="K761" s="11">
        <f>IF(OR(OR(A761="",E761="",G761="",H761=""),D761=""),"",IF(J761&lt;&gt;"",J761,IF(D761="Day trade",MAX(0,N761)*0.01,IF(L761*0.00005&gt;1,L761*0.00005,0))))</f>
        <v/>
      </c>
      <c r="L761" s="11">
        <f>IF(OR(A761="",E761="",G761="",H761=""),"",E761*H761*IF(F761="",1,F761))</f>
        <v/>
      </c>
      <c r="M761" s="11">
        <f>IF(OR(A761="",E761="",G761="",H761=""),"",(H761-G761)*E761*IF(F761="",1,F761))</f>
        <v/>
      </c>
      <c r="N761" s="11">
        <f>IF(OR(A761="",E761="",G761="",H761=""),"",M761-N(I761))</f>
        <v/>
      </c>
      <c r="O761" s="12">
        <f>IF(A761="","",YEAR(A761)*100+MONTH(A761))</f>
        <v/>
      </c>
      <c r="P761" s="7" t="n"/>
    </row>
    <row r="762">
      <c r="A762" s="6" t="n"/>
      <c r="B762" s="7" t="n"/>
      <c r="C762" s="7" t="n"/>
      <c r="D762" s="7" t="n"/>
      <c r="E762" s="7" t="n"/>
      <c r="F762" s="8" t="n"/>
      <c r="G762" s="9" t="n"/>
      <c r="H762" s="9" t="n"/>
      <c r="I762" s="10" t="n"/>
      <c r="J762" s="10" t="n"/>
      <c r="K762" s="11">
        <f>IF(OR(OR(A762="",E762="",G762="",H762=""),D762=""),"",IF(J762&lt;&gt;"",J762,IF(D762="Day trade",MAX(0,N762)*0.01,IF(L762*0.00005&gt;1,L762*0.00005,0))))</f>
        <v/>
      </c>
      <c r="L762" s="11">
        <f>IF(OR(A762="",E762="",G762="",H762=""),"",E762*H762*IF(F762="",1,F762))</f>
        <v/>
      </c>
      <c r="M762" s="11">
        <f>IF(OR(A762="",E762="",G762="",H762=""),"",(H762-G762)*E762*IF(F762="",1,F762))</f>
        <v/>
      </c>
      <c r="N762" s="11">
        <f>IF(OR(A762="",E762="",G762="",H762=""),"",M762-N(I762))</f>
        <v/>
      </c>
      <c r="O762" s="12">
        <f>IF(A762="","",YEAR(A762)*100+MONTH(A762))</f>
        <v/>
      </c>
      <c r="P762" s="7" t="n"/>
    </row>
    <row r="763">
      <c r="A763" s="6" t="n"/>
      <c r="B763" s="7" t="n"/>
      <c r="C763" s="7" t="n"/>
      <c r="D763" s="7" t="n"/>
      <c r="E763" s="7" t="n"/>
      <c r="F763" s="8" t="n"/>
      <c r="G763" s="9" t="n"/>
      <c r="H763" s="9" t="n"/>
      <c r="I763" s="10" t="n"/>
      <c r="J763" s="10" t="n"/>
      <c r="K763" s="11">
        <f>IF(OR(OR(A763="",E763="",G763="",H763=""),D763=""),"",IF(J763&lt;&gt;"",J763,IF(D763="Day trade",MAX(0,N763)*0.01,IF(L763*0.00005&gt;1,L763*0.00005,0))))</f>
        <v/>
      </c>
      <c r="L763" s="11">
        <f>IF(OR(A763="",E763="",G763="",H763=""),"",E763*H763*IF(F763="",1,F763))</f>
        <v/>
      </c>
      <c r="M763" s="11">
        <f>IF(OR(A763="",E763="",G763="",H763=""),"",(H763-G763)*E763*IF(F763="",1,F763))</f>
        <v/>
      </c>
      <c r="N763" s="11">
        <f>IF(OR(A763="",E763="",G763="",H763=""),"",M763-N(I763))</f>
        <v/>
      </c>
      <c r="O763" s="12">
        <f>IF(A763="","",YEAR(A763)*100+MONTH(A763))</f>
        <v/>
      </c>
      <c r="P763" s="7" t="n"/>
    </row>
    <row r="764">
      <c r="A764" s="6" t="n"/>
      <c r="B764" s="7" t="n"/>
      <c r="C764" s="7" t="n"/>
      <c r="D764" s="7" t="n"/>
      <c r="E764" s="7" t="n"/>
      <c r="F764" s="8" t="n"/>
      <c r="G764" s="9" t="n"/>
      <c r="H764" s="9" t="n"/>
      <c r="I764" s="10" t="n"/>
      <c r="J764" s="10" t="n"/>
      <c r="K764" s="11">
        <f>IF(OR(OR(A764="",E764="",G764="",H764=""),D764=""),"",IF(J764&lt;&gt;"",J764,IF(D764="Day trade",MAX(0,N764)*0.01,IF(L764*0.00005&gt;1,L764*0.00005,0))))</f>
        <v/>
      </c>
      <c r="L764" s="11">
        <f>IF(OR(A764="",E764="",G764="",H764=""),"",E764*H764*IF(F764="",1,F764))</f>
        <v/>
      </c>
      <c r="M764" s="11">
        <f>IF(OR(A764="",E764="",G764="",H764=""),"",(H764-G764)*E764*IF(F764="",1,F764))</f>
        <v/>
      </c>
      <c r="N764" s="11">
        <f>IF(OR(A764="",E764="",G764="",H764=""),"",M764-N(I764))</f>
        <v/>
      </c>
      <c r="O764" s="12">
        <f>IF(A764="","",YEAR(A764)*100+MONTH(A764))</f>
        <v/>
      </c>
      <c r="P764" s="7" t="n"/>
    </row>
    <row r="765">
      <c r="A765" s="6" t="n"/>
      <c r="B765" s="7" t="n"/>
      <c r="C765" s="7" t="n"/>
      <c r="D765" s="7" t="n"/>
      <c r="E765" s="7" t="n"/>
      <c r="F765" s="8" t="n"/>
      <c r="G765" s="9" t="n"/>
      <c r="H765" s="9" t="n"/>
      <c r="I765" s="10" t="n"/>
      <c r="J765" s="10" t="n"/>
      <c r="K765" s="11">
        <f>IF(OR(OR(A765="",E765="",G765="",H765=""),D765=""),"",IF(J765&lt;&gt;"",J765,IF(D765="Day trade",MAX(0,N765)*0.01,IF(L765*0.00005&gt;1,L765*0.00005,0))))</f>
        <v/>
      </c>
      <c r="L765" s="11">
        <f>IF(OR(A765="",E765="",G765="",H765=""),"",E765*H765*IF(F765="",1,F765))</f>
        <v/>
      </c>
      <c r="M765" s="11">
        <f>IF(OR(A765="",E765="",G765="",H765=""),"",(H765-G765)*E765*IF(F765="",1,F765))</f>
        <v/>
      </c>
      <c r="N765" s="11">
        <f>IF(OR(A765="",E765="",G765="",H765=""),"",M765-N(I765))</f>
        <v/>
      </c>
      <c r="O765" s="12">
        <f>IF(A765="","",YEAR(A765)*100+MONTH(A765))</f>
        <v/>
      </c>
      <c r="P765" s="7" t="n"/>
    </row>
    <row r="766">
      <c r="A766" s="6" t="n"/>
      <c r="B766" s="7" t="n"/>
      <c r="C766" s="7" t="n"/>
      <c r="D766" s="7" t="n"/>
      <c r="E766" s="7" t="n"/>
      <c r="F766" s="8" t="n"/>
      <c r="G766" s="9" t="n"/>
      <c r="H766" s="9" t="n"/>
      <c r="I766" s="10" t="n"/>
      <c r="J766" s="10" t="n"/>
      <c r="K766" s="11">
        <f>IF(OR(OR(A766="",E766="",G766="",H766=""),D766=""),"",IF(J766&lt;&gt;"",J766,IF(D766="Day trade",MAX(0,N766)*0.01,IF(L766*0.00005&gt;1,L766*0.00005,0))))</f>
        <v/>
      </c>
      <c r="L766" s="11">
        <f>IF(OR(A766="",E766="",G766="",H766=""),"",E766*H766*IF(F766="",1,F766))</f>
        <v/>
      </c>
      <c r="M766" s="11">
        <f>IF(OR(A766="",E766="",G766="",H766=""),"",(H766-G766)*E766*IF(F766="",1,F766))</f>
        <v/>
      </c>
      <c r="N766" s="11">
        <f>IF(OR(A766="",E766="",G766="",H766=""),"",M766-N(I766))</f>
        <v/>
      </c>
      <c r="O766" s="12">
        <f>IF(A766="","",YEAR(A766)*100+MONTH(A766))</f>
        <v/>
      </c>
      <c r="P766" s="7" t="n"/>
    </row>
    <row r="767">
      <c r="A767" s="6" t="n"/>
      <c r="B767" s="7" t="n"/>
      <c r="C767" s="7" t="n"/>
      <c r="D767" s="7" t="n"/>
      <c r="E767" s="7" t="n"/>
      <c r="F767" s="8" t="n"/>
      <c r="G767" s="9" t="n"/>
      <c r="H767" s="9" t="n"/>
      <c r="I767" s="10" t="n"/>
      <c r="J767" s="10" t="n"/>
      <c r="K767" s="11">
        <f>IF(OR(OR(A767="",E767="",G767="",H767=""),D767=""),"",IF(J767&lt;&gt;"",J767,IF(D767="Day trade",MAX(0,N767)*0.01,IF(L767*0.00005&gt;1,L767*0.00005,0))))</f>
        <v/>
      </c>
      <c r="L767" s="11">
        <f>IF(OR(A767="",E767="",G767="",H767=""),"",E767*H767*IF(F767="",1,F767))</f>
        <v/>
      </c>
      <c r="M767" s="11">
        <f>IF(OR(A767="",E767="",G767="",H767=""),"",(H767-G767)*E767*IF(F767="",1,F767))</f>
        <v/>
      </c>
      <c r="N767" s="11">
        <f>IF(OR(A767="",E767="",G767="",H767=""),"",M767-N(I767))</f>
        <v/>
      </c>
      <c r="O767" s="12">
        <f>IF(A767="","",YEAR(A767)*100+MONTH(A767))</f>
        <v/>
      </c>
      <c r="P767" s="7" t="n"/>
    </row>
    <row r="768">
      <c r="A768" s="6" t="n"/>
      <c r="B768" s="7" t="n"/>
      <c r="C768" s="7" t="n"/>
      <c r="D768" s="7" t="n"/>
      <c r="E768" s="7" t="n"/>
      <c r="F768" s="8" t="n"/>
      <c r="G768" s="9" t="n"/>
      <c r="H768" s="9" t="n"/>
      <c r="I768" s="10" t="n"/>
      <c r="J768" s="10" t="n"/>
      <c r="K768" s="11">
        <f>IF(OR(OR(A768="",E768="",G768="",H768=""),D768=""),"",IF(J768&lt;&gt;"",J768,IF(D768="Day trade",MAX(0,N768)*0.01,IF(L768*0.00005&gt;1,L768*0.00005,0))))</f>
        <v/>
      </c>
      <c r="L768" s="11">
        <f>IF(OR(A768="",E768="",G768="",H768=""),"",E768*H768*IF(F768="",1,F768))</f>
        <v/>
      </c>
      <c r="M768" s="11">
        <f>IF(OR(A768="",E768="",G768="",H768=""),"",(H768-G768)*E768*IF(F768="",1,F768))</f>
        <v/>
      </c>
      <c r="N768" s="11">
        <f>IF(OR(A768="",E768="",G768="",H768=""),"",M768-N(I768))</f>
        <v/>
      </c>
      <c r="O768" s="12">
        <f>IF(A768="","",YEAR(A768)*100+MONTH(A768))</f>
        <v/>
      </c>
      <c r="P768" s="7" t="n"/>
    </row>
    <row r="769">
      <c r="A769" s="6" t="n"/>
      <c r="B769" s="7" t="n"/>
      <c r="C769" s="7" t="n"/>
      <c r="D769" s="7" t="n"/>
      <c r="E769" s="7" t="n"/>
      <c r="F769" s="8" t="n"/>
      <c r="G769" s="9" t="n"/>
      <c r="H769" s="9" t="n"/>
      <c r="I769" s="10" t="n"/>
      <c r="J769" s="10" t="n"/>
      <c r="K769" s="11">
        <f>IF(OR(OR(A769="",E769="",G769="",H769=""),D769=""),"",IF(J769&lt;&gt;"",J769,IF(D769="Day trade",MAX(0,N769)*0.01,IF(L769*0.00005&gt;1,L769*0.00005,0))))</f>
        <v/>
      </c>
      <c r="L769" s="11">
        <f>IF(OR(A769="",E769="",G769="",H769=""),"",E769*H769*IF(F769="",1,F769))</f>
        <v/>
      </c>
      <c r="M769" s="11">
        <f>IF(OR(A769="",E769="",G769="",H769=""),"",(H769-G769)*E769*IF(F769="",1,F769))</f>
        <v/>
      </c>
      <c r="N769" s="11">
        <f>IF(OR(A769="",E769="",G769="",H769=""),"",M769-N(I769))</f>
        <v/>
      </c>
      <c r="O769" s="12">
        <f>IF(A769="","",YEAR(A769)*100+MONTH(A769))</f>
        <v/>
      </c>
      <c r="P769" s="7" t="n"/>
    </row>
    <row r="770">
      <c r="A770" s="6" t="n"/>
      <c r="B770" s="7" t="n"/>
      <c r="C770" s="7" t="n"/>
      <c r="D770" s="7" t="n"/>
      <c r="E770" s="7" t="n"/>
      <c r="F770" s="8" t="n"/>
      <c r="G770" s="9" t="n"/>
      <c r="H770" s="9" t="n"/>
      <c r="I770" s="10" t="n"/>
      <c r="J770" s="10" t="n"/>
      <c r="K770" s="11">
        <f>IF(OR(OR(A770="",E770="",G770="",H770=""),D770=""),"",IF(J770&lt;&gt;"",J770,IF(D770="Day trade",MAX(0,N770)*0.01,IF(L770*0.00005&gt;1,L770*0.00005,0))))</f>
        <v/>
      </c>
      <c r="L770" s="11">
        <f>IF(OR(A770="",E770="",G770="",H770=""),"",E770*H770*IF(F770="",1,F770))</f>
        <v/>
      </c>
      <c r="M770" s="11">
        <f>IF(OR(A770="",E770="",G770="",H770=""),"",(H770-G770)*E770*IF(F770="",1,F770))</f>
        <v/>
      </c>
      <c r="N770" s="11">
        <f>IF(OR(A770="",E770="",G770="",H770=""),"",M770-N(I770))</f>
        <v/>
      </c>
      <c r="O770" s="12">
        <f>IF(A770="","",YEAR(A770)*100+MONTH(A770))</f>
        <v/>
      </c>
      <c r="P770" s="7" t="n"/>
    </row>
    <row r="771">
      <c r="A771" s="6" t="n"/>
      <c r="B771" s="7" t="n"/>
      <c r="C771" s="7" t="n"/>
      <c r="D771" s="7" t="n"/>
      <c r="E771" s="7" t="n"/>
      <c r="F771" s="8" t="n"/>
      <c r="G771" s="9" t="n"/>
      <c r="H771" s="9" t="n"/>
      <c r="I771" s="10" t="n"/>
      <c r="J771" s="10" t="n"/>
      <c r="K771" s="11">
        <f>IF(OR(OR(A771="",E771="",G771="",H771=""),D771=""),"",IF(J771&lt;&gt;"",J771,IF(D771="Day trade",MAX(0,N771)*0.01,IF(L771*0.00005&gt;1,L771*0.00005,0))))</f>
        <v/>
      </c>
      <c r="L771" s="11">
        <f>IF(OR(A771="",E771="",G771="",H771=""),"",E771*H771*IF(F771="",1,F771))</f>
        <v/>
      </c>
      <c r="M771" s="11">
        <f>IF(OR(A771="",E771="",G771="",H771=""),"",(H771-G771)*E771*IF(F771="",1,F771))</f>
        <v/>
      </c>
      <c r="N771" s="11">
        <f>IF(OR(A771="",E771="",G771="",H771=""),"",M771-N(I771))</f>
        <v/>
      </c>
      <c r="O771" s="12">
        <f>IF(A771="","",YEAR(A771)*100+MONTH(A771))</f>
        <v/>
      </c>
      <c r="P771" s="7" t="n"/>
    </row>
    <row r="772">
      <c r="A772" s="6" t="n"/>
      <c r="B772" s="7" t="n"/>
      <c r="C772" s="7" t="n"/>
      <c r="D772" s="7" t="n"/>
      <c r="E772" s="7" t="n"/>
      <c r="F772" s="8" t="n"/>
      <c r="G772" s="9" t="n"/>
      <c r="H772" s="9" t="n"/>
      <c r="I772" s="10" t="n"/>
      <c r="J772" s="10" t="n"/>
      <c r="K772" s="11">
        <f>IF(OR(OR(A772="",E772="",G772="",H772=""),D772=""),"",IF(J772&lt;&gt;"",J772,IF(D772="Day trade",MAX(0,N772)*0.01,IF(L772*0.00005&gt;1,L772*0.00005,0))))</f>
        <v/>
      </c>
      <c r="L772" s="11">
        <f>IF(OR(A772="",E772="",G772="",H772=""),"",E772*H772*IF(F772="",1,F772))</f>
        <v/>
      </c>
      <c r="M772" s="11">
        <f>IF(OR(A772="",E772="",G772="",H772=""),"",(H772-G772)*E772*IF(F772="",1,F772))</f>
        <v/>
      </c>
      <c r="N772" s="11">
        <f>IF(OR(A772="",E772="",G772="",H772=""),"",M772-N(I772))</f>
        <v/>
      </c>
      <c r="O772" s="12">
        <f>IF(A772="","",YEAR(A772)*100+MONTH(A772))</f>
        <v/>
      </c>
      <c r="P772" s="7" t="n"/>
    </row>
    <row r="773">
      <c r="A773" s="6" t="n"/>
      <c r="B773" s="7" t="n"/>
      <c r="C773" s="7" t="n"/>
      <c r="D773" s="7" t="n"/>
      <c r="E773" s="7" t="n"/>
      <c r="F773" s="8" t="n"/>
      <c r="G773" s="9" t="n"/>
      <c r="H773" s="9" t="n"/>
      <c r="I773" s="10" t="n"/>
      <c r="J773" s="10" t="n"/>
      <c r="K773" s="11">
        <f>IF(OR(OR(A773="",E773="",G773="",H773=""),D773=""),"",IF(J773&lt;&gt;"",J773,IF(D773="Day trade",MAX(0,N773)*0.01,IF(L773*0.00005&gt;1,L773*0.00005,0))))</f>
        <v/>
      </c>
      <c r="L773" s="11">
        <f>IF(OR(A773="",E773="",G773="",H773=""),"",E773*H773*IF(F773="",1,F773))</f>
        <v/>
      </c>
      <c r="M773" s="11">
        <f>IF(OR(A773="",E773="",G773="",H773=""),"",(H773-G773)*E773*IF(F773="",1,F773))</f>
        <v/>
      </c>
      <c r="N773" s="11">
        <f>IF(OR(A773="",E773="",G773="",H773=""),"",M773-N(I773))</f>
        <v/>
      </c>
      <c r="O773" s="12">
        <f>IF(A773="","",YEAR(A773)*100+MONTH(A773))</f>
        <v/>
      </c>
      <c r="P773" s="7" t="n"/>
    </row>
    <row r="774">
      <c r="A774" s="6" t="n"/>
      <c r="B774" s="7" t="n"/>
      <c r="C774" s="7" t="n"/>
      <c r="D774" s="7" t="n"/>
      <c r="E774" s="7" t="n"/>
      <c r="F774" s="8" t="n"/>
      <c r="G774" s="9" t="n"/>
      <c r="H774" s="9" t="n"/>
      <c r="I774" s="10" t="n"/>
      <c r="J774" s="10" t="n"/>
      <c r="K774" s="11">
        <f>IF(OR(OR(A774="",E774="",G774="",H774=""),D774=""),"",IF(J774&lt;&gt;"",J774,IF(D774="Day trade",MAX(0,N774)*0.01,IF(L774*0.00005&gt;1,L774*0.00005,0))))</f>
        <v/>
      </c>
      <c r="L774" s="11">
        <f>IF(OR(A774="",E774="",G774="",H774=""),"",E774*H774*IF(F774="",1,F774))</f>
        <v/>
      </c>
      <c r="M774" s="11">
        <f>IF(OR(A774="",E774="",G774="",H774=""),"",(H774-G774)*E774*IF(F774="",1,F774))</f>
        <v/>
      </c>
      <c r="N774" s="11">
        <f>IF(OR(A774="",E774="",G774="",H774=""),"",M774-N(I774))</f>
        <v/>
      </c>
      <c r="O774" s="12">
        <f>IF(A774="","",YEAR(A774)*100+MONTH(A774))</f>
        <v/>
      </c>
      <c r="P774" s="7" t="n"/>
    </row>
    <row r="775">
      <c r="A775" s="6" t="n"/>
      <c r="B775" s="7" t="n"/>
      <c r="C775" s="7" t="n"/>
      <c r="D775" s="7" t="n"/>
      <c r="E775" s="7" t="n"/>
      <c r="F775" s="8" t="n"/>
      <c r="G775" s="9" t="n"/>
      <c r="H775" s="9" t="n"/>
      <c r="I775" s="10" t="n"/>
      <c r="J775" s="10" t="n"/>
      <c r="K775" s="11">
        <f>IF(OR(OR(A775="",E775="",G775="",H775=""),D775=""),"",IF(J775&lt;&gt;"",J775,IF(D775="Day trade",MAX(0,N775)*0.01,IF(L775*0.00005&gt;1,L775*0.00005,0))))</f>
        <v/>
      </c>
      <c r="L775" s="11">
        <f>IF(OR(A775="",E775="",G775="",H775=""),"",E775*H775*IF(F775="",1,F775))</f>
        <v/>
      </c>
      <c r="M775" s="11">
        <f>IF(OR(A775="",E775="",G775="",H775=""),"",(H775-G775)*E775*IF(F775="",1,F775))</f>
        <v/>
      </c>
      <c r="N775" s="11">
        <f>IF(OR(A775="",E775="",G775="",H775=""),"",M775-N(I775))</f>
        <v/>
      </c>
      <c r="O775" s="12">
        <f>IF(A775="","",YEAR(A775)*100+MONTH(A775))</f>
        <v/>
      </c>
      <c r="P775" s="7" t="n"/>
    </row>
    <row r="776">
      <c r="A776" s="6" t="n"/>
      <c r="B776" s="7" t="n"/>
      <c r="C776" s="7" t="n"/>
      <c r="D776" s="7" t="n"/>
      <c r="E776" s="7" t="n"/>
      <c r="F776" s="8" t="n"/>
      <c r="G776" s="9" t="n"/>
      <c r="H776" s="9" t="n"/>
      <c r="I776" s="10" t="n"/>
      <c r="J776" s="10" t="n"/>
      <c r="K776" s="11">
        <f>IF(OR(OR(A776="",E776="",G776="",H776=""),D776=""),"",IF(J776&lt;&gt;"",J776,IF(D776="Day trade",MAX(0,N776)*0.01,IF(L776*0.00005&gt;1,L776*0.00005,0))))</f>
        <v/>
      </c>
      <c r="L776" s="11">
        <f>IF(OR(A776="",E776="",G776="",H776=""),"",E776*H776*IF(F776="",1,F776))</f>
        <v/>
      </c>
      <c r="M776" s="11">
        <f>IF(OR(A776="",E776="",G776="",H776=""),"",(H776-G776)*E776*IF(F776="",1,F776))</f>
        <v/>
      </c>
      <c r="N776" s="11">
        <f>IF(OR(A776="",E776="",G776="",H776=""),"",M776-N(I776))</f>
        <v/>
      </c>
      <c r="O776" s="12">
        <f>IF(A776="","",YEAR(A776)*100+MONTH(A776))</f>
        <v/>
      </c>
      <c r="P776" s="7" t="n"/>
    </row>
    <row r="777">
      <c r="A777" s="6" t="n"/>
      <c r="B777" s="7" t="n"/>
      <c r="C777" s="7" t="n"/>
      <c r="D777" s="7" t="n"/>
      <c r="E777" s="7" t="n"/>
      <c r="F777" s="8" t="n"/>
      <c r="G777" s="9" t="n"/>
      <c r="H777" s="9" t="n"/>
      <c r="I777" s="10" t="n"/>
      <c r="J777" s="10" t="n"/>
      <c r="K777" s="11">
        <f>IF(OR(OR(A777="",E777="",G777="",H777=""),D777=""),"",IF(J777&lt;&gt;"",J777,IF(D777="Day trade",MAX(0,N777)*0.01,IF(L777*0.00005&gt;1,L777*0.00005,0))))</f>
        <v/>
      </c>
      <c r="L777" s="11">
        <f>IF(OR(A777="",E777="",G777="",H777=""),"",E777*H777*IF(F777="",1,F777))</f>
        <v/>
      </c>
      <c r="M777" s="11">
        <f>IF(OR(A777="",E777="",G777="",H777=""),"",(H777-G777)*E777*IF(F777="",1,F777))</f>
        <v/>
      </c>
      <c r="N777" s="11">
        <f>IF(OR(A777="",E777="",G777="",H777=""),"",M777-N(I777))</f>
        <v/>
      </c>
      <c r="O777" s="12">
        <f>IF(A777="","",YEAR(A777)*100+MONTH(A777))</f>
        <v/>
      </c>
      <c r="P777" s="7" t="n"/>
    </row>
    <row r="778">
      <c r="A778" s="6" t="n"/>
      <c r="B778" s="7" t="n"/>
      <c r="C778" s="7" t="n"/>
      <c r="D778" s="7" t="n"/>
      <c r="E778" s="7" t="n"/>
      <c r="F778" s="8" t="n"/>
      <c r="G778" s="9" t="n"/>
      <c r="H778" s="9" t="n"/>
      <c r="I778" s="10" t="n"/>
      <c r="J778" s="10" t="n"/>
      <c r="K778" s="11">
        <f>IF(OR(OR(A778="",E778="",G778="",H778=""),D778=""),"",IF(J778&lt;&gt;"",J778,IF(D778="Day trade",MAX(0,N778)*0.01,IF(L778*0.00005&gt;1,L778*0.00005,0))))</f>
        <v/>
      </c>
      <c r="L778" s="11">
        <f>IF(OR(A778="",E778="",G778="",H778=""),"",E778*H778*IF(F778="",1,F778))</f>
        <v/>
      </c>
      <c r="M778" s="11">
        <f>IF(OR(A778="",E778="",G778="",H778=""),"",(H778-G778)*E778*IF(F778="",1,F778))</f>
        <v/>
      </c>
      <c r="N778" s="11">
        <f>IF(OR(A778="",E778="",G778="",H778=""),"",M778-N(I778))</f>
        <v/>
      </c>
      <c r="O778" s="12">
        <f>IF(A778="","",YEAR(A778)*100+MONTH(A778))</f>
        <v/>
      </c>
      <c r="P778" s="7" t="n"/>
    </row>
    <row r="779">
      <c r="A779" s="6" t="n"/>
      <c r="B779" s="7" t="n"/>
      <c r="C779" s="7" t="n"/>
      <c r="D779" s="7" t="n"/>
      <c r="E779" s="7" t="n"/>
      <c r="F779" s="8" t="n"/>
      <c r="G779" s="9" t="n"/>
      <c r="H779" s="9" t="n"/>
      <c r="I779" s="10" t="n"/>
      <c r="J779" s="10" t="n"/>
      <c r="K779" s="11">
        <f>IF(OR(OR(A779="",E779="",G779="",H779=""),D779=""),"",IF(J779&lt;&gt;"",J779,IF(D779="Day trade",MAX(0,N779)*0.01,IF(L779*0.00005&gt;1,L779*0.00005,0))))</f>
        <v/>
      </c>
      <c r="L779" s="11">
        <f>IF(OR(A779="",E779="",G779="",H779=""),"",E779*H779*IF(F779="",1,F779))</f>
        <v/>
      </c>
      <c r="M779" s="11">
        <f>IF(OR(A779="",E779="",G779="",H779=""),"",(H779-G779)*E779*IF(F779="",1,F779))</f>
        <v/>
      </c>
      <c r="N779" s="11">
        <f>IF(OR(A779="",E779="",G779="",H779=""),"",M779-N(I779))</f>
        <v/>
      </c>
      <c r="O779" s="12">
        <f>IF(A779="","",YEAR(A779)*100+MONTH(A779))</f>
        <v/>
      </c>
      <c r="P779" s="7" t="n"/>
    </row>
    <row r="780">
      <c r="A780" s="6" t="n"/>
      <c r="B780" s="7" t="n"/>
      <c r="C780" s="7" t="n"/>
      <c r="D780" s="7" t="n"/>
      <c r="E780" s="7" t="n"/>
      <c r="F780" s="8" t="n"/>
      <c r="G780" s="9" t="n"/>
      <c r="H780" s="9" t="n"/>
      <c r="I780" s="10" t="n"/>
      <c r="J780" s="10" t="n"/>
      <c r="K780" s="11">
        <f>IF(OR(OR(A780="",E780="",G780="",H780=""),D780=""),"",IF(J780&lt;&gt;"",J780,IF(D780="Day trade",MAX(0,N780)*0.01,IF(L780*0.00005&gt;1,L780*0.00005,0))))</f>
        <v/>
      </c>
      <c r="L780" s="11">
        <f>IF(OR(A780="",E780="",G780="",H780=""),"",E780*H780*IF(F780="",1,F780))</f>
        <v/>
      </c>
      <c r="M780" s="11">
        <f>IF(OR(A780="",E780="",G780="",H780=""),"",(H780-G780)*E780*IF(F780="",1,F780))</f>
        <v/>
      </c>
      <c r="N780" s="11">
        <f>IF(OR(A780="",E780="",G780="",H780=""),"",M780-N(I780))</f>
        <v/>
      </c>
      <c r="O780" s="12">
        <f>IF(A780="","",YEAR(A780)*100+MONTH(A780))</f>
        <v/>
      </c>
      <c r="P780" s="7" t="n"/>
    </row>
    <row r="781">
      <c r="A781" s="6" t="n"/>
      <c r="B781" s="7" t="n"/>
      <c r="C781" s="7" t="n"/>
      <c r="D781" s="7" t="n"/>
      <c r="E781" s="7" t="n"/>
      <c r="F781" s="8" t="n"/>
      <c r="G781" s="9" t="n"/>
      <c r="H781" s="9" t="n"/>
      <c r="I781" s="10" t="n"/>
      <c r="J781" s="10" t="n"/>
      <c r="K781" s="11">
        <f>IF(OR(OR(A781="",E781="",G781="",H781=""),D781=""),"",IF(J781&lt;&gt;"",J781,IF(D781="Day trade",MAX(0,N781)*0.01,IF(L781*0.00005&gt;1,L781*0.00005,0))))</f>
        <v/>
      </c>
      <c r="L781" s="11">
        <f>IF(OR(A781="",E781="",G781="",H781=""),"",E781*H781*IF(F781="",1,F781))</f>
        <v/>
      </c>
      <c r="M781" s="11">
        <f>IF(OR(A781="",E781="",G781="",H781=""),"",(H781-G781)*E781*IF(F781="",1,F781))</f>
        <v/>
      </c>
      <c r="N781" s="11">
        <f>IF(OR(A781="",E781="",G781="",H781=""),"",M781-N(I781))</f>
        <v/>
      </c>
      <c r="O781" s="12">
        <f>IF(A781="","",YEAR(A781)*100+MONTH(A781))</f>
        <v/>
      </c>
      <c r="P781" s="7" t="n"/>
    </row>
    <row r="782">
      <c r="A782" s="6" t="n"/>
      <c r="B782" s="7" t="n"/>
      <c r="C782" s="7" t="n"/>
      <c r="D782" s="7" t="n"/>
      <c r="E782" s="7" t="n"/>
      <c r="F782" s="8" t="n"/>
      <c r="G782" s="9" t="n"/>
      <c r="H782" s="9" t="n"/>
      <c r="I782" s="10" t="n"/>
      <c r="J782" s="10" t="n"/>
      <c r="K782" s="11">
        <f>IF(OR(OR(A782="",E782="",G782="",H782=""),D782=""),"",IF(J782&lt;&gt;"",J782,IF(D782="Day trade",MAX(0,N782)*0.01,IF(L782*0.00005&gt;1,L782*0.00005,0))))</f>
        <v/>
      </c>
      <c r="L782" s="11">
        <f>IF(OR(A782="",E782="",G782="",H782=""),"",E782*H782*IF(F782="",1,F782))</f>
        <v/>
      </c>
      <c r="M782" s="11">
        <f>IF(OR(A782="",E782="",G782="",H782=""),"",(H782-G782)*E782*IF(F782="",1,F782))</f>
        <v/>
      </c>
      <c r="N782" s="11">
        <f>IF(OR(A782="",E782="",G782="",H782=""),"",M782-N(I782))</f>
        <v/>
      </c>
      <c r="O782" s="12">
        <f>IF(A782="","",YEAR(A782)*100+MONTH(A782))</f>
        <v/>
      </c>
      <c r="P782" s="7" t="n"/>
    </row>
    <row r="783">
      <c r="A783" s="6" t="n"/>
      <c r="B783" s="7" t="n"/>
      <c r="C783" s="7" t="n"/>
      <c r="D783" s="7" t="n"/>
      <c r="E783" s="7" t="n"/>
      <c r="F783" s="8" t="n"/>
      <c r="G783" s="9" t="n"/>
      <c r="H783" s="9" t="n"/>
      <c r="I783" s="10" t="n"/>
      <c r="J783" s="10" t="n"/>
      <c r="K783" s="11">
        <f>IF(OR(OR(A783="",E783="",G783="",H783=""),D783=""),"",IF(J783&lt;&gt;"",J783,IF(D783="Day trade",MAX(0,N783)*0.01,IF(L783*0.00005&gt;1,L783*0.00005,0))))</f>
        <v/>
      </c>
      <c r="L783" s="11">
        <f>IF(OR(A783="",E783="",G783="",H783=""),"",E783*H783*IF(F783="",1,F783))</f>
        <v/>
      </c>
      <c r="M783" s="11">
        <f>IF(OR(A783="",E783="",G783="",H783=""),"",(H783-G783)*E783*IF(F783="",1,F783))</f>
        <v/>
      </c>
      <c r="N783" s="11">
        <f>IF(OR(A783="",E783="",G783="",H783=""),"",M783-N(I783))</f>
        <v/>
      </c>
      <c r="O783" s="12">
        <f>IF(A783="","",YEAR(A783)*100+MONTH(A783))</f>
        <v/>
      </c>
      <c r="P783" s="7" t="n"/>
    </row>
    <row r="784">
      <c r="A784" s="6" t="n"/>
      <c r="B784" s="7" t="n"/>
      <c r="C784" s="7" t="n"/>
      <c r="D784" s="7" t="n"/>
      <c r="E784" s="7" t="n"/>
      <c r="F784" s="8" t="n"/>
      <c r="G784" s="9" t="n"/>
      <c r="H784" s="9" t="n"/>
      <c r="I784" s="10" t="n"/>
      <c r="J784" s="10" t="n"/>
      <c r="K784" s="11">
        <f>IF(OR(OR(A784="",E784="",G784="",H784=""),D784=""),"",IF(J784&lt;&gt;"",J784,IF(D784="Day trade",MAX(0,N784)*0.01,IF(L784*0.00005&gt;1,L784*0.00005,0))))</f>
        <v/>
      </c>
      <c r="L784" s="11">
        <f>IF(OR(A784="",E784="",G784="",H784=""),"",E784*H784*IF(F784="",1,F784))</f>
        <v/>
      </c>
      <c r="M784" s="11">
        <f>IF(OR(A784="",E784="",G784="",H784=""),"",(H784-G784)*E784*IF(F784="",1,F784))</f>
        <v/>
      </c>
      <c r="N784" s="11">
        <f>IF(OR(A784="",E784="",G784="",H784=""),"",M784-N(I784))</f>
        <v/>
      </c>
      <c r="O784" s="12">
        <f>IF(A784="","",YEAR(A784)*100+MONTH(A784))</f>
        <v/>
      </c>
      <c r="P784" s="7" t="n"/>
    </row>
    <row r="785">
      <c r="A785" s="6" t="n"/>
      <c r="B785" s="7" t="n"/>
      <c r="C785" s="7" t="n"/>
      <c r="D785" s="7" t="n"/>
      <c r="E785" s="7" t="n"/>
      <c r="F785" s="8" t="n"/>
      <c r="G785" s="9" t="n"/>
      <c r="H785" s="9" t="n"/>
      <c r="I785" s="10" t="n"/>
      <c r="J785" s="10" t="n"/>
      <c r="K785" s="11">
        <f>IF(OR(OR(A785="",E785="",G785="",H785=""),D785=""),"",IF(J785&lt;&gt;"",J785,IF(D785="Day trade",MAX(0,N785)*0.01,IF(L785*0.00005&gt;1,L785*0.00005,0))))</f>
        <v/>
      </c>
      <c r="L785" s="11">
        <f>IF(OR(A785="",E785="",G785="",H785=""),"",E785*H785*IF(F785="",1,F785))</f>
        <v/>
      </c>
      <c r="M785" s="11">
        <f>IF(OR(A785="",E785="",G785="",H785=""),"",(H785-G785)*E785*IF(F785="",1,F785))</f>
        <v/>
      </c>
      <c r="N785" s="11">
        <f>IF(OR(A785="",E785="",G785="",H785=""),"",M785-N(I785))</f>
        <v/>
      </c>
      <c r="O785" s="12">
        <f>IF(A785="","",YEAR(A785)*100+MONTH(A785))</f>
        <v/>
      </c>
      <c r="P785" s="7" t="n"/>
    </row>
    <row r="786">
      <c r="A786" s="6" t="n"/>
      <c r="B786" s="7" t="n"/>
      <c r="C786" s="7" t="n"/>
      <c r="D786" s="7" t="n"/>
      <c r="E786" s="7" t="n"/>
      <c r="F786" s="8" t="n"/>
      <c r="G786" s="9" t="n"/>
      <c r="H786" s="9" t="n"/>
      <c r="I786" s="10" t="n"/>
      <c r="J786" s="10" t="n"/>
      <c r="K786" s="11">
        <f>IF(OR(OR(A786="",E786="",G786="",H786=""),D786=""),"",IF(J786&lt;&gt;"",J786,IF(D786="Day trade",MAX(0,N786)*0.01,IF(L786*0.00005&gt;1,L786*0.00005,0))))</f>
        <v/>
      </c>
      <c r="L786" s="11">
        <f>IF(OR(A786="",E786="",G786="",H786=""),"",E786*H786*IF(F786="",1,F786))</f>
        <v/>
      </c>
      <c r="M786" s="11">
        <f>IF(OR(A786="",E786="",G786="",H786=""),"",(H786-G786)*E786*IF(F786="",1,F786))</f>
        <v/>
      </c>
      <c r="N786" s="11">
        <f>IF(OR(A786="",E786="",G786="",H786=""),"",M786-N(I786))</f>
        <v/>
      </c>
      <c r="O786" s="12">
        <f>IF(A786="","",YEAR(A786)*100+MONTH(A786))</f>
        <v/>
      </c>
      <c r="P786" s="7" t="n"/>
    </row>
    <row r="787">
      <c r="A787" s="6" t="n"/>
      <c r="B787" s="7" t="n"/>
      <c r="C787" s="7" t="n"/>
      <c r="D787" s="7" t="n"/>
      <c r="E787" s="7" t="n"/>
      <c r="F787" s="8" t="n"/>
      <c r="G787" s="9" t="n"/>
      <c r="H787" s="9" t="n"/>
      <c r="I787" s="10" t="n"/>
      <c r="J787" s="10" t="n"/>
      <c r="K787" s="11">
        <f>IF(OR(OR(A787="",E787="",G787="",H787=""),D787=""),"",IF(J787&lt;&gt;"",J787,IF(D787="Day trade",MAX(0,N787)*0.01,IF(L787*0.00005&gt;1,L787*0.00005,0))))</f>
        <v/>
      </c>
      <c r="L787" s="11">
        <f>IF(OR(A787="",E787="",G787="",H787=""),"",E787*H787*IF(F787="",1,F787))</f>
        <v/>
      </c>
      <c r="M787" s="11">
        <f>IF(OR(A787="",E787="",G787="",H787=""),"",(H787-G787)*E787*IF(F787="",1,F787))</f>
        <v/>
      </c>
      <c r="N787" s="11">
        <f>IF(OR(A787="",E787="",G787="",H787=""),"",M787-N(I787))</f>
        <v/>
      </c>
      <c r="O787" s="12">
        <f>IF(A787="","",YEAR(A787)*100+MONTH(A787))</f>
        <v/>
      </c>
      <c r="P787" s="7" t="n"/>
    </row>
    <row r="788">
      <c r="A788" s="6" t="n"/>
      <c r="B788" s="7" t="n"/>
      <c r="C788" s="7" t="n"/>
      <c r="D788" s="7" t="n"/>
      <c r="E788" s="7" t="n"/>
      <c r="F788" s="8" t="n"/>
      <c r="G788" s="9" t="n"/>
      <c r="H788" s="9" t="n"/>
      <c r="I788" s="10" t="n"/>
      <c r="J788" s="10" t="n"/>
      <c r="K788" s="11">
        <f>IF(OR(OR(A788="",E788="",G788="",H788=""),D788=""),"",IF(J788&lt;&gt;"",J788,IF(D788="Day trade",MAX(0,N788)*0.01,IF(L788*0.00005&gt;1,L788*0.00005,0))))</f>
        <v/>
      </c>
      <c r="L788" s="11">
        <f>IF(OR(A788="",E788="",G788="",H788=""),"",E788*H788*IF(F788="",1,F788))</f>
        <v/>
      </c>
      <c r="M788" s="11">
        <f>IF(OR(A788="",E788="",G788="",H788=""),"",(H788-G788)*E788*IF(F788="",1,F788))</f>
        <v/>
      </c>
      <c r="N788" s="11">
        <f>IF(OR(A788="",E788="",G788="",H788=""),"",M788-N(I788))</f>
        <v/>
      </c>
      <c r="O788" s="12">
        <f>IF(A788="","",YEAR(A788)*100+MONTH(A788))</f>
        <v/>
      </c>
      <c r="P788" s="7" t="n"/>
    </row>
    <row r="789">
      <c r="A789" s="6" t="n"/>
      <c r="B789" s="7" t="n"/>
      <c r="C789" s="7" t="n"/>
      <c r="D789" s="7" t="n"/>
      <c r="E789" s="7" t="n"/>
      <c r="F789" s="8" t="n"/>
      <c r="G789" s="9" t="n"/>
      <c r="H789" s="9" t="n"/>
      <c r="I789" s="10" t="n"/>
      <c r="J789" s="10" t="n"/>
      <c r="K789" s="11">
        <f>IF(OR(OR(A789="",E789="",G789="",H789=""),D789=""),"",IF(J789&lt;&gt;"",J789,IF(D789="Day trade",MAX(0,N789)*0.01,IF(L789*0.00005&gt;1,L789*0.00005,0))))</f>
        <v/>
      </c>
      <c r="L789" s="11">
        <f>IF(OR(A789="",E789="",G789="",H789=""),"",E789*H789*IF(F789="",1,F789))</f>
        <v/>
      </c>
      <c r="M789" s="11">
        <f>IF(OR(A789="",E789="",G789="",H789=""),"",(H789-G789)*E789*IF(F789="",1,F789))</f>
        <v/>
      </c>
      <c r="N789" s="11">
        <f>IF(OR(A789="",E789="",G789="",H789=""),"",M789-N(I789))</f>
        <v/>
      </c>
      <c r="O789" s="12">
        <f>IF(A789="","",YEAR(A789)*100+MONTH(A789))</f>
        <v/>
      </c>
      <c r="P789" s="7" t="n"/>
    </row>
    <row r="790">
      <c r="A790" s="6" t="n"/>
      <c r="B790" s="7" t="n"/>
      <c r="C790" s="7" t="n"/>
      <c r="D790" s="7" t="n"/>
      <c r="E790" s="7" t="n"/>
      <c r="F790" s="8" t="n"/>
      <c r="G790" s="9" t="n"/>
      <c r="H790" s="9" t="n"/>
      <c r="I790" s="10" t="n"/>
      <c r="J790" s="10" t="n"/>
      <c r="K790" s="11">
        <f>IF(OR(OR(A790="",E790="",G790="",H790=""),D790=""),"",IF(J790&lt;&gt;"",J790,IF(D790="Day trade",MAX(0,N790)*0.01,IF(L790*0.00005&gt;1,L790*0.00005,0))))</f>
        <v/>
      </c>
      <c r="L790" s="11">
        <f>IF(OR(A790="",E790="",G790="",H790=""),"",E790*H790*IF(F790="",1,F790))</f>
        <v/>
      </c>
      <c r="M790" s="11">
        <f>IF(OR(A790="",E790="",G790="",H790=""),"",(H790-G790)*E790*IF(F790="",1,F790))</f>
        <v/>
      </c>
      <c r="N790" s="11">
        <f>IF(OR(A790="",E790="",G790="",H790=""),"",M790-N(I790))</f>
        <v/>
      </c>
      <c r="O790" s="12">
        <f>IF(A790="","",YEAR(A790)*100+MONTH(A790))</f>
        <v/>
      </c>
      <c r="P790" s="7" t="n"/>
    </row>
    <row r="791">
      <c r="A791" s="6" t="n"/>
      <c r="B791" s="7" t="n"/>
      <c r="C791" s="7" t="n"/>
      <c r="D791" s="7" t="n"/>
      <c r="E791" s="7" t="n"/>
      <c r="F791" s="8" t="n"/>
      <c r="G791" s="9" t="n"/>
      <c r="H791" s="9" t="n"/>
      <c r="I791" s="10" t="n"/>
      <c r="J791" s="10" t="n"/>
      <c r="K791" s="11">
        <f>IF(OR(OR(A791="",E791="",G791="",H791=""),D791=""),"",IF(J791&lt;&gt;"",J791,IF(D791="Day trade",MAX(0,N791)*0.01,IF(L791*0.00005&gt;1,L791*0.00005,0))))</f>
        <v/>
      </c>
      <c r="L791" s="11">
        <f>IF(OR(A791="",E791="",G791="",H791=""),"",E791*H791*IF(F791="",1,F791))</f>
        <v/>
      </c>
      <c r="M791" s="11">
        <f>IF(OR(A791="",E791="",G791="",H791=""),"",(H791-G791)*E791*IF(F791="",1,F791))</f>
        <v/>
      </c>
      <c r="N791" s="11">
        <f>IF(OR(A791="",E791="",G791="",H791=""),"",M791-N(I791))</f>
        <v/>
      </c>
      <c r="O791" s="12">
        <f>IF(A791="","",YEAR(A791)*100+MONTH(A791))</f>
        <v/>
      </c>
      <c r="P791" s="7" t="n"/>
    </row>
    <row r="792">
      <c r="A792" s="6" t="n"/>
      <c r="B792" s="7" t="n"/>
      <c r="C792" s="7" t="n"/>
      <c r="D792" s="7" t="n"/>
      <c r="E792" s="7" t="n"/>
      <c r="F792" s="8" t="n"/>
      <c r="G792" s="9" t="n"/>
      <c r="H792" s="9" t="n"/>
      <c r="I792" s="10" t="n"/>
      <c r="J792" s="10" t="n"/>
      <c r="K792" s="11">
        <f>IF(OR(OR(A792="",E792="",G792="",H792=""),D792=""),"",IF(J792&lt;&gt;"",J792,IF(D792="Day trade",MAX(0,N792)*0.01,IF(L792*0.00005&gt;1,L792*0.00005,0))))</f>
        <v/>
      </c>
      <c r="L792" s="11">
        <f>IF(OR(A792="",E792="",G792="",H792=""),"",E792*H792*IF(F792="",1,F792))</f>
        <v/>
      </c>
      <c r="M792" s="11">
        <f>IF(OR(A792="",E792="",G792="",H792=""),"",(H792-G792)*E792*IF(F792="",1,F792))</f>
        <v/>
      </c>
      <c r="N792" s="11">
        <f>IF(OR(A792="",E792="",G792="",H792=""),"",M792-N(I792))</f>
        <v/>
      </c>
      <c r="O792" s="12">
        <f>IF(A792="","",YEAR(A792)*100+MONTH(A792))</f>
        <v/>
      </c>
      <c r="P792" s="7" t="n"/>
    </row>
    <row r="793">
      <c r="A793" s="6" t="n"/>
      <c r="B793" s="7" t="n"/>
      <c r="C793" s="7" t="n"/>
      <c r="D793" s="7" t="n"/>
      <c r="E793" s="7" t="n"/>
      <c r="F793" s="8" t="n"/>
      <c r="G793" s="9" t="n"/>
      <c r="H793" s="9" t="n"/>
      <c r="I793" s="10" t="n"/>
      <c r="J793" s="10" t="n"/>
      <c r="K793" s="11">
        <f>IF(OR(OR(A793="",E793="",G793="",H793=""),D793=""),"",IF(J793&lt;&gt;"",J793,IF(D793="Day trade",MAX(0,N793)*0.01,IF(L793*0.00005&gt;1,L793*0.00005,0))))</f>
        <v/>
      </c>
      <c r="L793" s="11">
        <f>IF(OR(A793="",E793="",G793="",H793=""),"",E793*H793*IF(F793="",1,F793))</f>
        <v/>
      </c>
      <c r="M793" s="11">
        <f>IF(OR(A793="",E793="",G793="",H793=""),"",(H793-G793)*E793*IF(F793="",1,F793))</f>
        <v/>
      </c>
      <c r="N793" s="11">
        <f>IF(OR(A793="",E793="",G793="",H793=""),"",M793-N(I793))</f>
        <v/>
      </c>
      <c r="O793" s="12">
        <f>IF(A793="","",YEAR(A793)*100+MONTH(A793))</f>
        <v/>
      </c>
      <c r="P793" s="7" t="n"/>
    </row>
    <row r="794">
      <c r="A794" s="6" t="n"/>
      <c r="B794" s="7" t="n"/>
      <c r="C794" s="7" t="n"/>
      <c r="D794" s="7" t="n"/>
      <c r="E794" s="7" t="n"/>
      <c r="F794" s="8" t="n"/>
      <c r="G794" s="9" t="n"/>
      <c r="H794" s="9" t="n"/>
      <c r="I794" s="10" t="n"/>
      <c r="J794" s="10" t="n"/>
      <c r="K794" s="11">
        <f>IF(OR(OR(A794="",E794="",G794="",H794=""),D794=""),"",IF(J794&lt;&gt;"",J794,IF(D794="Day trade",MAX(0,N794)*0.01,IF(L794*0.00005&gt;1,L794*0.00005,0))))</f>
        <v/>
      </c>
      <c r="L794" s="11">
        <f>IF(OR(A794="",E794="",G794="",H794=""),"",E794*H794*IF(F794="",1,F794))</f>
        <v/>
      </c>
      <c r="M794" s="11">
        <f>IF(OR(A794="",E794="",G794="",H794=""),"",(H794-G794)*E794*IF(F794="",1,F794))</f>
        <v/>
      </c>
      <c r="N794" s="11">
        <f>IF(OR(A794="",E794="",G794="",H794=""),"",M794-N(I794))</f>
        <v/>
      </c>
      <c r="O794" s="12">
        <f>IF(A794="","",YEAR(A794)*100+MONTH(A794))</f>
        <v/>
      </c>
      <c r="P794" s="7" t="n"/>
    </row>
    <row r="795">
      <c r="A795" s="6" t="n"/>
      <c r="B795" s="7" t="n"/>
      <c r="C795" s="7" t="n"/>
      <c r="D795" s="7" t="n"/>
      <c r="E795" s="7" t="n"/>
      <c r="F795" s="8" t="n"/>
      <c r="G795" s="9" t="n"/>
      <c r="H795" s="9" t="n"/>
      <c r="I795" s="10" t="n"/>
      <c r="J795" s="10" t="n"/>
      <c r="K795" s="11">
        <f>IF(OR(OR(A795="",E795="",G795="",H795=""),D795=""),"",IF(J795&lt;&gt;"",J795,IF(D795="Day trade",MAX(0,N795)*0.01,IF(L795*0.00005&gt;1,L795*0.00005,0))))</f>
        <v/>
      </c>
      <c r="L795" s="11">
        <f>IF(OR(A795="",E795="",G795="",H795=""),"",E795*H795*IF(F795="",1,F795))</f>
        <v/>
      </c>
      <c r="M795" s="11">
        <f>IF(OR(A795="",E795="",G795="",H795=""),"",(H795-G795)*E795*IF(F795="",1,F795))</f>
        <v/>
      </c>
      <c r="N795" s="11">
        <f>IF(OR(A795="",E795="",G795="",H795=""),"",M795-N(I795))</f>
        <v/>
      </c>
      <c r="O795" s="12">
        <f>IF(A795="","",YEAR(A795)*100+MONTH(A795))</f>
        <v/>
      </c>
      <c r="P795" s="7" t="n"/>
    </row>
    <row r="796">
      <c r="A796" s="6" t="n"/>
      <c r="B796" s="7" t="n"/>
      <c r="C796" s="7" t="n"/>
      <c r="D796" s="7" t="n"/>
      <c r="E796" s="7" t="n"/>
      <c r="F796" s="8" t="n"/>
      <c r="G796" s="9" t="n"/>
      <c r="H796" s="9" t="n"/>
      <c r="I796" s="10" t="n"/>
      <c r="J796" s="10" t="n"/>
      <c r="K796" s="11">
        <f>IF(OR(OR(A796="",E796="",G796="",H796=""),D796=""),"",IF(J796&lt;&gt;"",J796,IF(D796="Day trade",MAX(0,N796)*0.01,IF(L796*0.00005&gt;1,L796*0.00005,0))))</f>
        <v/>
      </c>
      <c r="L796" s="11">
        <f>IF(OR(A796="",E796="",G796="",H796=""),"",E796*H796*IF(F796="",1,F796))</f>
        <v/>
      </c>
      <c r="M796" s="11">
        <f>IF(OR(A796="",E796="",G796="",H796=""),"",(H796-G796)*E796*IF(F796="",1,F796))</f>
        <v/>
      </c>
      <c r="N796" s="11">
        <f>IF(OR(A796="",E796="",G796="",H796=""),"",M796-N(I796))</f>
        <v/>
      </c>
      <c r="O796" s="12">
        <f>IF(A796="","",YEAR(A796)*100+MONTH(A796))</f>
        <v/>
      </c>
      <c r="P796" s="7" t="n"/>
    </row>
    <row r="797">
      <c r="A797" s="6" t="n"/>
      <c r="B797" s="7" t="n"/>
      <c r="C797" s="7" t="n"/>
      <c r="D797" s="7" t="n"/>
      <c r="E797" s="7" t="n"/>
      <c r="F797" s="8" t="n"/>
      <c r="G797" s="9" t="n"/>
      <c r="H797" s="9" t="n"/>
      <c r="I797" s="10" t="n"/>
      <c r="J797" s="10" t="n"/>
      <c r="K797" s="11">
        <f>IF(OR(OR(A797="",E797="",G797="",H797=""),D797=""),"",IF(J797&lt;&gt;"",J797,IF(D797="Day trade",MAX(0,N797)*0.01,IF(L797*0.00005&gt;1,L797*0.00005,0))))</f>
        <v/>
      </c>
      <c r="L797" s="11">
        <f>IF(OR(A797="",E797="",G797="",H797=""),"",E797*H797*IF(F797="",1,F797))</f>
        <v/>
      </c>
      <c r="M797" s="11">
        <f>IF(OR(A797="",E797="",G797="",H797=""),"",(H797-G797)*E797*IF(F797="",1,F797))</f>
        <v/>
      </c>
      <c r="N797" s="11">
        <f>IF(OR(A797="",E797="",G797="",H797=""),"",M797-N(I797))</f>
        <v/>
      </c>
      <c r="O797" s="12">
        <f>IF(A797="","",YEAR(A797)*100+MONTH(A797))</f>
        <v/>
      </c>
      <c r="P797" s="7" t="n"/>
    </row>
    <row r="798">
      <c r="A798" s="6" t="n"/>
      <c r="B798" s="7" t="n"/>
      <c r="C798" s="7" t="n"/>
      <c r="D798" s="7" t="n"/>
      <c r="E798" s="7" t="n"/>
      <c r="F798" s="8" t="n"/>
      <c r="G798" s="9" t="n"/>
      <c r="H798" s="9" t="n"/>
      <c r="I798" s="10" t="n"/>
      <c r="J798" s="10" t="n"/>
      <c r="K798" s="11">
        <f>IF(OR(OR(A798="",E798="",G798="",H798=""),D798=""),"",IF(J798&lt;&gt;"",J798,IF(D798="Day trade",MAX(0,N798)*0.01,IF(L798*0.00005&gt;1,L798*0.00005,0))))</f>
        <v/>
      </c>
      <c r="L798" s="11">
        <f>IF(OR(A798="",E798="",G798="",H798=""),"",E798*H798*IF(F798="",1,F798))</f>
        <v/>
      </c>
      <c r="M798" s="11">
        <f>IF(OR(A798="",E798="",G798="",H798=""),"",(H798-G798)*E798*IF(F798="",1,F798))</f>
        <v/>
      </c>
      <c r="N798" s="11">
        <f>IF(OR(A798="",E798="",G798="",H798=""),"",M798-N(I798))</f>
        <v/>
      </c>
      <c r="O798" s="12">
        <f>IF(A798="","",YEAR(A798)*100+MONTH(A798))</f>
        <v/>
      </c>
      <c r="P798" s="7" t="n"/>
    </row>
    <row r="799">
      <c r="A799" s="6" t="n"/>
      <c r="B799" s="7" t="n"/>
      <c r="C799" s="7" t="n"/>
      <c r="D799" s="7" t="n"/>
      <c r="E799" s="7" t="n"/>
      <c r="F799" s="8" t="n"/>
      <c r="G799" s="9" t="n"/>
      <c r="H799" s="9" t="n"/>
      <c r="I799" s="10" t="n"/>
      <c r="J799" s="10" t="n"/>
      <c r="K799" s="11">
        <f>IF(OR(OR(A799="",E799="",G799="",H799=""),D799=""),"",IF(J799&lt;&gt;"",J799,IF(D799="Day trade",MAX(0,N799)*0.01,IF(L799*0.00005&gt;1,L799*0.00005,0))))</f>
        <v/>
      </c>
      <c r="L799" s="11">
        <f>IF(OR(A799="",E799="",G799="",H799=""),"",E799*H799*IF(F799="",1,F799))</f>
        <v/>
      </c>
      <c r="M799" s="11">
        <f>IF(OR(A799="",E799="",G799="",H799=""),"",(H799-G799)*E799*IF(F799="",1,F799))</f>
        <v/>
      </c>
      <c r="N799" s="11">
        <f>IF(OR(A799="",E799="",G799="",H799=""),"",M799-N(I799))</f>
        <v/>
      </c>
      <c r="O799" s="12">
        <f>IF(A799="","",YEAR(A799)*100+MONTH(A799))</f>
        <v/>
      </c>
      <c r="P799" s="7" t="n"/>
    </row>
    <row r="800">
      <c r="A800" s="6" t="n"/>
      <c r="B800" s="7" t="n"/>
      <c r="C800" s="7" t="n"/>
      <c r="D800" s="7" t="n"/>
      <c r="E800" s="7" t="n"/>
      <c r="F800" s="8" t="n"/>
      <c r="G800" s="9" t="n"/>
      <c r="H800" s="9" t="n"/>
      <c r="I800" s="10" t="n"/>
      <c r="J800" s="10" t="n"/>
      <c r="K800" s="11">
        <f>IF(OR(OR(A800="",E800="",G800="",H800=""),D800=""),"",IF(J800&lt;&gt;"",J800,IF(D800="Day trade",MAX(0,N800)*0.01,IF(L800*0.00005&gt;1,L800*0.00005,0))))</f>
        <v/>
      </c>
      <c r="L800" s="11">
        <f>IF(OR(A800="",E800="",G800="",H800=""),"",E800*H800*IF(F800="",1,F800))</f>
        <v/>
      </c>
      <c r="M800" s="11">
        <f>IF(OR(A800="",E800="",G800="",H800=""),"",(H800-G800)*E800*IF(F800="",1,F800))</f>
        <v/>
      </c>
      <c r="N800" s="11">
        <f>IF(OR(A800="",E800="",G800="",H800=""),"",M800-N(I800))</f>
        <v/>
      </c>
      <c r="O800" s="12">
        <f>IF(A800="","",YEAR(A800)*100+MONTH(A800))</f>
        <v/>
      </c>
      <c r="P800" s="7" t="n"/>
    </row>
    <row r="801">
      <c r="A801" s="6" t="n"/>
      <c r="B801" s="7" t="n"/>
      <c r="C801" s="7" t="n"/>
      <c r="D801" s="7" t="n"/>
      <c r="E801" s="7" t="n"/>
      <c r="F801" s="8" t="n"/>
      <c r="G801" s="9" t="n"/>
      <c r="H801" s="9" t="n"/>
      <c r="I801" s="10" t="n"/>
      <c r="J801" s="10" t="n"/>
      <c r="K801" s="11">
        <f>IF(OR(OR(A801="",E801="",G801="",H801=""),D801=""),"",IF(J801&lt;&gt;"",J801,IF(D801="Day trade",MAX(0,N801)*0.01,IF(L801*0.00005&gt;1,L801*0.00005,0))))</f>
        <v/>
      </c>
      <c r="L801" s="11">
        <f>IF(OR(A801="",E801="",G801="",H801=""),"",E801*H801*IF(F801="",1,F801))</f>
        <v/>
      </c>
      <c r="M801" s="11">
        <f>IF(OR(A801="",E801="",G801="",H801=""),"",(H801-G801)*E801*IF(F801="",1,F801))</f>
        <v/>
      </c>
      <c r="N801" s="11">
        <f>IF(OR(A801="",E801="",G801="",H801=""),"",M801-N(I801))</f>
        <v/>
      </c>
      <c r="O801" s="12">
        <f>IF(A801="","",YEAR(A801)*100+MONTH(A801))</f>
        <v/>
      </c>
      <c r="P801" s="7" t="n"/>
    </row>
    <row r="802">
      <c r="A802" s="6" t="n"/>
      <c r="B802" s="7" t="n"/>
      <c r="C802" s="7" t="n"/>
      <c r="D802" s="7" t="n"/>
      <c r="E802" s="7" t="n"/>
      <c r="F802" s="8" t="n"/>
      <c r="G802" s="9" t="n"/>
      <c r="H802" s="9" t="n"/>
      <c r="I802" s="10" t="n"/>
      <c r="J802" s="10" t="n"/>
      <c r="K802" s="11">
        <f>IF(OR(OR(A802="",E802="",G802="",H802=""),D802=""),"",IF(J802&lt;&gt;"",J802,IF(D802="Day trade",MAX(0,N802)*0.01,IF(L802*0.00005&gt;1,L802*0.00005,0))))</f>
        <v/>
      </c>
      <c r="L802" s="11">
        <f>IF(OR(A802="",E802="",G802="",H802=""),"",E802*H802*IF(F802="",1,F802))</f>
        <v/>
      </c>
      <c r="M802" s="11">
        <f>IF(OR(A802="",E802="",G802="",H802=""),"",(H802-G802)*E802*IF(F802="",1,F802))</f>
        <v/>
      </c>
      <c r="N802" s="11">
        <f>IF(OR(A802="",E802="",G802="",H802=""),"",M802-N(I802))</f>
        <v/>
      </c>
      <c r="O802" s="12">
        <f>IF(A802="","",YEAR(A802)*100+MONTH(A802))</f>
        <v/>
      </c>
      <c r="P802" s="7" t="n"/>
    </row>
    <row r="803">
      <c r="A803" s="6" t="n"/>
      <c r="B803" s="7" t="n"/>
      <c r="C803" s="7" t="n"/>
      <c r="D803" s="7" t="n"/>
      <c r="E803" s="7" t="n"/>
      <c r="F803" s="8" t="n"/>
      <c r="G803" s="9" t="n"/>
      <c r="H803" s="9" t="n"/>
      <c r="I803" s="10" t="n"/>
      <c r="J803" s="10" t="n"/>
      <c r="K803" s="11">
        <f>IF(OR(OR(A803="",E803="",G803="",H803=""),D803=""),"",IF(J803&lt;&gt;"",J803,IF(D803="Day trade",MAX(0,N803)*0.01,IF(L803*0.00005&gt;1,L803*0.00005,0))))</f>
        <v/>
      </c>
      <c r="L803" s="11">
        <f>IF(OR(A803="",E803="",G803="",H803=""),"",E803*H803*IF(F803="",1,F803))</f>
        <v/>
      </c>
      <c r="M803" s="11">
        <f>IF(OR(A803="",E803="",G803="",H803=""),"",(H803-G803)*E803*IF(F803="",1,F803))</f>
        <v/>
      </c>
      <c r="N803" s="11">
        <f>IF(OR(A803="",E803="",G803="",H803=""),"",M803-N(I803))</f>
        <v/>
      </c>
      <c r="O803" s="12">
        <f>IF(A803="","",YEAR(A803)*100+MONTH(A803))</f>
        <v/>
      </c>
      <c r="P803" s="7" t="n"/>
    </row>
    <row r="804">
      <c r="A804" s="6" t="n"/>
      <c r="B804" s="7" t="n"/>
      <c r="C804" s="7" t="n"/>
      <c r="D804" s="7" t="n"/>
      <c r="E804" s="7" t="n"/>
      <c r="F804" s="8" t="n"/>
      <c r="G804" s="9" t="n"/>
      <c r="H804" s="9" t="n"/>
      <c r="I804" s="10" t="n"/>
      <c r="J804" s="10" t="n"/>
      <c r="K804" s="11">
        <f>IF(OR(OR(A804="",E804="",G804="",H804=""),D804=""),"",IF(J804&lt;&gt;"",J804,IF(D804="Day trade",MAX(0,N804)*0.01,IF(L804*0.00005&gt;1,L804*0.00005,0))))</f>
        <v/>
      </c>
      <c r="L804" s="11">
        <f>IF(OR(A804="",E804="",G804="",H804=""),"",E804*H804*IF(F804="",1,F804))</f>
        <v/>
      </c>
      <c r="M804" s="11">
        <f>IF(OR(A804="",E804="",G804="",H804=""),"",(H804-G804)*E804*IF(F804="",1,F804))</f>
        <v/>
      </c>
      <c r="N804" s="11">
        <f>IF(OR(A804="",E804="",G804="",H804=""),"",M804-N(I804))</f>
        <v/>
      </c>
      <c r="O804" s="12">
        <f>IF(A804="","",YEAR(A804)*100+MONTH(A804))</f>
        <v/>
      </c>
      <c r="P804" s="7" t="n"/>
    </row>
    <row r="805">
      <c r="A805" s="6" t="n"/>
      <c r="B805" s="7" t="n"/>
      <c r="C805" s="7" t="n"/>
      <c r="D805" s="7" t="n"/>
      <c r="E805" s="7" t="n"/>
      <c r="F805" s="8" t="n"/>
      <c r="G805" s="9" t="n"/>
      <c r="H805" s="9" t="n"/>
      <c r="I805" s="10" t="n"/>
      <c r="J805" s="10" t="n"/>
      <c r="K805" s="11">
        <f>IF(OR(OR(A805="",E805="",G805="",H805=""),D805=""),"",IF(J805&lt;&gt;"",J805,IF(D805="Day trade",MAX(0,N805)*0.01,IF(L805*0.00005&gt;1,L805*0.00005,0))))</f>
        <v/>
      </c>
      <c r="L805" s="11">
        <f>IF(OR(A805="",E805="",G805="",H805=""),"",E805*H805*IF(F805="",1,F805))</f>
        <v/>
      </c>
      <c r="M805" s="11">
        <f>IF(OR(A805="",E805="",G805="",H805=""),"",(H805-G805)*E805*IF(F805="",1,F805))</f>
        <v/>
      </c>
      <c r="N805" s="11">
        <f>IF(OR(A805="",E805="",G805="",H805=""),"",M805-N(I805))</f>
        <v/>
      </c>
      <c r="O805" s="12">
        <f>IF(A805="","",YEAR(A805)*100+MONTH(A805))</f>
        <v/>
      </c>
      <c r="P805" s="7" t="n"/>
    </row>
    <row r="806">
      <c r="A806" s="6" t="n"/>
      <c r="B806" s="7" t="n"/>
      <c r="C806" s="7" t="n"/>
      <c r="D806" s="7" t="n"/>
      <c r="E806" s="7" t="n"/>
      <c r="F806" s="8" t="n"/>
      <c r="G806" s="9" t="n"/>
      <c r="H806" s="9" t="n"/>
      <c r="I806" s="10" t="n"/>
      <c r="J806" s="10" t="n"/>
      <c r="K806" s="11">
        <f>IF(OR(OR(A806="",E806="",G806="",H806=""),D806=""),"",IF(J806&lt;&gt;"",J806,IF(D806="Day trade",MAX(0,N806)*0.01,IF(L806*0.00005&gt;1,L806*0.00005,0))))</f>
        <v/>
      </c>
      <c r="L806" s="11">
        <f>IF(OR(A806="",E806="",G806="",H806=""),"",E806*H806*IF(F806="",1,F806))</f>
        <v/>
      </c>
      <c r="M806" s="11">
        <f>IF(OR(A806="",E806="",G806="",H806=""),"",(H806-G806)*E806*IF(F806="",1,F806))</f>
        <v/>
      </c>
      <c r="N806" s="11">
        <f>IF(OR(A806="",E806="",G806="",H806=""),"",M806-N(I806))</f>
        <v/>
      </c>
      <c r="O806" s="12">
        <f>IF(A806="","",YEAR(A806)*100+MONTH(A806))</f>
        <v/>
      </c>
      <c r="P806" s="7" t="n"/>
    </row>
    <row r="807">
      <c r="A807" s="6" t="n"/>
      <c r="B807" s="7" t="n"/>
      <c r="C807" s="7" t="n"/>
      <c r="D807" s="7" t="n"/>
      <c r="E807" s="7" t="n"/>
      <c r="F807" s="8" t="n"/>
      <c r="G807" s="9" t="n"/>
      <c r="H807" s="9" t="n"/>
      <c r="I807" s="10" t="n"/>
      <c r="J807" s="10" t="n"/>
      <c r="K807" s="11">
        <f>IF(OR(OR(A807="",E807="",G807="",H807=""),D807=""),"",IF(J807&lt;&gt;"",J807,IF(D807="Day trade",MAX(0,N807)*0.01,IF(L807*0.00005&gt;1,L807*0.00005,0))))</f>
        <v/>
      </c>
      <c r="L807" s="11">
        <f>IF(OR(A807="",E807="",G807="",H807=""),"",E807*H807*IF(F807="",1,F807))</f>
        <v/>
      </c>
      <c r="M807" s="11">
        <f>IF(OR(A807="",E807="",G807="",H807=""),"",(H807-G807)*E807*IF(F807="",1,F807))</f>
        <v/>
      </c>
      <c r="N807" s="11">
        <f>IF(OR(A807="",E807="",G807="",H807=""),"",M807-N(I807))</f>
        <v/>
      </c>
      <c r="O807" s="12">
        <f>IF(A807="","",YEAR(A807)*100+MONTH(A807))</f>
        <v/>
      </c>
      <c r="P807" s="7" t="n"/>
    </row>
    <row r="808">
      <c r="A808" s="6" t="n"/>
      <c r="B808" s="7" t="n"/>
      <c r="C808" s="7" t="n"/>
      <c r="D808" s="7" t="n"/>
      <c r="E808" s="7" t="n"/>
      <c r="F808" s="8" t="n"/>
      <c r="G808" s="9" t="n"/>
      <c r="H808" s="9" t="n"/>
      <c r="I808" s="10" t="n"/>
      <c r="J808" s="10" t="n"/>
      <c r="K808" s="11">
        <f>IF(OR(OR(A808="",E808="",G808="",H808=""),D808=""),"",IF(J808&lt;&gt;"",J808,IF(D808="Day trade",MAX(0,N808)*0.01,IF(L808*0.00005&gt;1,L808*0.00005,0))))</f>
        <v/>
      </c>
      <c r="L808" s="11">
        <f>IF(OR(A808="",E808="",G808="",H808=""),"",E808*H808*IF(F808="",1,F808))</f>
        <v/>
      </c>
      <c r="M808" s="11">
        <f>IF(OR(A808="",E808="",G808="",H808=""),"",(H808-G808)*E808*IF(F808="",1,F808))</f>
        <v/>
      </c>
      <c r="N808" s="11">
        <f>IF(OR(A808="",E808="",G808="",H808=""),"",M808-N(I808))</f>
        <v/>
      </c>
      <c r="O808" s="12">
        <f>IF(A808="","",YEAR(A808)*100+MONTH(A808))</f>
        <v/>
      </c>
      <c r="P808" s="7" t="n"/>
    </row>
    <row r="809">
      <c r="A809" s="6" t="n"/>
      <c r="B809" s="7" t="n"/>
      <c r="C809" s="7" t="n"/>
      <c r="D809" s="7" t="n"/>
      <c r="E809" s="7" t="n"/>
      <c r="F809" s="8" t="n"/>
      <c r="G809" s="9" t="n"/>
      <c r="H809" s="9" t="n"/>
      <c r="I809" s="10" t="n"/>
      <c r="J809" s="10" t="n"/>
      <c r="K809" s="11">
        <f>IF(OR(OR(A809="",E809="",G809="",H809=""),D809=""),"",IF(J809&lt;&gt;"",J809,IF(D809="Day trade",MAX(0,N809)*0.01,IF(L809*0.00005&gt;1,L809*0.00005,0))))</f>
        <v/>
      </c>
      <c r="L809" s="11">
        <f>IF(OR(A809="",E809="",G809="",H809=""),"",E809*H809*IF(F809="",1,F809))</f>
        <v/>
      </c>
      <c r="M809" s="11">
        <f>IF(OR(A809="",E809="",G809="",H809=""),"",(H809-G809)*E809*IF(F809="",1,F809))</f>
        <v/>
      </c>
      <c r="N809" s="11">
        <f>IF(OR(A809="",E809="",G809="",H809=""),"",M809-N(I809))</f>
        <v/>
      </c>
      <c r="O809" s="12">
        <f>IF(A809="","",YEAR(A809)*100+MONTH(A809))</f>
        <v/>
      </c>
      <c r="P809" s="7" t="n"/>
    </row>
    <row r="810">
      <c r="A810" s="6" t="n"/>
      <c r="B810" s="7" t="n"/>
      <c r="C810" s="7" t="n"/>
      <c r="D810" s="7" t="n"/>
      <c r="E810" s="7" t="n"/>
      <c r="F810" s="8" t="n"/>
      <c r="G810" s="9" t="n"/>
      <c r="H810" s="9" t="n"/>
      <c r="I810" s="10" t="n"/>
      <c r="J810" s="10" t="n"/>
      <c r="K810" s="11">
        <f>IF(OR(OR(A810="",E810="",G810="",H810=""),D810=""),"",IF(J810&lt;&gt;"",J810,IF(D810="Day trade",MAX(0,N810)*0.01,IF(L810*0.00005&gt;1,L810*0.00005,0))))</f>
        <v/>
      </c>
      <c r="L810" s="11">
        <f>IF(OR(A810="",E810="",G810="",H810=""),"",E810*H810*IF(F810="",1,F810))</f>
        <v/>
      </c>
      <c r="M810" s="11">
        <f>IF(OR(A810="",E810="",G810="",H810=""),"",(H810-G810)*E810*IF(F810="",1,F810))</f>
        <v/>
      </c>
      <c r="N810" s="11">
        <f>IF(OR(A810="",E810="",G810="",H810=""),"",M810-N(I810))</f>
        <v/>
      </c>
      <c r="O810" s="12">
        <f>IF(A810="","",YEAR(A810)*100+MONTH(A810))</f>
        <v/>
      </c>
      <c r="P810" s="7" t="n"/>
    </row>
    <row r="811">
      <c r="A811" s="6" t="n"/>
      <c r="B811" s="7" t="n"/>
      <c r="C811" s="7" t="n"/>
      <c r="D811" s="7" t="n"/>
      <c r="E811" s="7" t="n"/>
      <c r="F811" s="8" t="n"/>
      <c r="G811" s="9" t="n"/>
      <c r="H811" s="9" t="n"/>
      <c r="I811" s="10" t="n"/>
      <c r="J811" s="10" t="n"/>
      <c r="K811" s="11">
        <f>IF(OR(OR(A811="",E811="",G811="",H811=""),D811=""),"",IF(J811&lt;&gt;"",J811,IF(D811="Day trade",MAX(0,N811)*0.01,IF(L811*0.00005&gt;1,L811*0.00005,0))))</f>
        <v/>
      </c>
      <c r="L811" s="11">
        <f>IF(OR(A811="",E811="",G811="",H811=""),"",E811*H811*IF(F811="",1,F811))</f>
        <v/>
      </c>
      <c r="M811" s="11">
        <f>IF(OR(A811="",E811="",G811="",H811=""),"",(H811-G811)*E811*IF(F811="",1,F811))</f>
        <v/>
      </c>
      <c r="N811" s="11">
        <f>IF(OR(A811="",E811="",G811="",H811=""),"",M811-N(I811))</f>
        <v/>
      </c>
      <c r="O811" s="12">
        <f>IF(A811="","",YEAR(A811)*100+MONTH(A811))</f>
        <v/>
      </c>
      <c r="P811" s="7" t="n"/>
    </row>
    <row r="812">
      <c r="A812" s="6" t="n"/>
      <c r="B812" s="7" t="n"/>
      <c r="C812" s="7" t="n"/>
      <c r="D812" s="7" t="n"/>
      <c r="E812" s="7" t="n"/>
      <c r="F812" s="8" t="n"/>
      <c r="G812" s="9" t="n"/>
      <c r="H812" s="9" t="n"/>
      <c r="I812" s="10" t="n"/>
      <c r="J812" s="10" t="n"/>
      <c r="K812" s="11">
        <f>IF(OR(OR(A812="",E812="",G812="",H812=""),D812=""),"",IF(J812&lt;&gt;"",J812,IF(D812="Day trade",MAX(0,N812)*0.01,IF(L812*0.00005&gt;1,L812*0.00005,0))))</f>
        <v/>
      </c>
      <c r="L812" s="11">
        <f>IF(OR(A812="",E812="",G812="",H812=""),"",E812*H812*IF(F812="",1,F812))</f>
        <v/>
      </c>
      <c r="M812" s="11">
        <f>IF(OR(A812="",E812="",G812="",H812=""),"",(H812-G812)*E812*IF(F812="",1,F812))</f>
        <v/>
      </c>
      <c r="N812" s="11">
        <f>IF(OR(A812="",E812="",G812="",H812=""),"",M812-N(I812))</f>
        <v/>
      </c>
      <c r="O812" s="12">
        <f>IF(A812="","",YEAR(A812)*100+MONTH(A812))</f>
        <v/>
      </c>
      <c r="P812" s="7" t="n"/>
    </row>
    <row r="813">
      <c r="A813" s="6" t="n"/>
      <c r="B813" s="7" t="n"/>
      <c r="C813" s="7" t="n"/>
      <c r="D813" s="7" t="n"/>
      <c r="E813" s="7" t="n"/>
      <c r="F813" s="8" t="n"/>
      <c r="G813" s="9" t="n"/>
      <c r="H813" s="9" t="n"/>
      <c r="I813" s="10" t="n"/>
      <c r="J813" s="10" t="n"/>
      <c r="K813" s="11">
        <f>IF(OR(OR(A813="",E813="",G813="",H813=""),D813=""),"",IF(J813&lt;&gt;"",J813,IF(D813="Day trade",MAX(0,N813)*0.01,IF(L813*0.00005&gt;1,L813*0.00005,0))))</f>
        <v/>
      </c>
      <c r="L813" s="11">
        <f>IF(OR(A813="",E813="",G813="",H813=""),"",E813*H813*IF(F813="",1,F813))</f>
        <v/>
      </c>
      <c r="M813" s="11">
        <f>IF(OR(A813="",E813="",G813="",H813=""),"",(H813-G813)*E813*IF(F813="",1,F813))</f>
        <v/>
      </c>
      <c r="N813" s="11">
        <f>IF(OR(A813="",E813="",G813="",H813=""),"",M813-N(I813))</f>
        <v/>
      </c>
      <c r="O813" s="12">
        <f>IF(A813="","",YEAR(A813)*100+MONTH(A813))</f>
        <v/>
      </c>
      <c r="P813" s="7" t="n"/>
    </row>
    <row r="814">
      <c r="A814" s="6" t="n"/>
      <c r="B814" s="7" t="n"/>
      <c r="C814" s="7" t="n"/>
      <c r="D814" s="7" t="n"/>
      <c r="E814" s="7" t="n"/>
      <c r="F814" s="8" t="n"/>
      <c r="G814" s="9" t="n"/>
      <c r="H814" s="9" t="n"/>
      <c r="I814" s="10" t="n"/>
      <c r="J814" s="10" t="n"/>
      <c r="K814" s="11">
        <f>IF(OR(OR(A814="",E814="",G814="",H814=""),D814=""),"",IF(J814&lt;&gt;"",J814,IF(D814="Day trade",MAX(0,N814)*0.01,IF(L814*0.00005&gt;1,L814*0.00005,0))))</f>
        <v/>
      </c>
      <c r="L814" s="11">
        <f>IF(OR(A814="",E814="",G814="",H814=""),"",E814*H814*IF(F814="",1,F814))</f>
        <v/>
      </c>
      <c r="M814" s="11">
        <f>IF(OR(A814="",E814="",G814="",H814=""),"",(H814-G814)*E814*IF(F814="",1,F814))</f>
        <v/>
      </c>
      <c r="N814" s="11">
        <f>IF(OR(A814="",E814="",G814="",H814=""),"",M814-N(I814))</f>
        <v/>
      </c>
      <c r="O814" s="12">
        <f>IF(A814="","",YEAR(A814)*100+MONTH(A814))</f>
        <v/>
      </c>
      <c r="P814" s="7" t="n"/>
    </row>
    <row r="815">
      <c r="A815" s="6" t="n"/>
      <c r="B815" s="7" t="n"/>
      <c r="C815" s="7" t="n"/>
      <c r="D815" s="7" t="n"/>
      <c r="E815" s="7" t="n"/>
      <c r="F815" s="8" t="n"/>
      <c r="G815" s="9" t="n"/>
      <c r="H815" s="9" t="n"/>
      <c r="I815" s="10" t="n"/>
      <c r="J815" s="10" t="n"/>
      <c r="K815" s="11">
        <f>IF(OR(OR(A815="",E815="",G815="",H815=""),D815=""),"",IF(J815&lt;&gt;"",J815,IF(D815="Day trade",MAX(0,N815)*0.01,IF(L815*0.00005&gt;1,L815*0.00005,0))))</f>
        <v/>
      </c>
      <c r="L815" s="11">
        <f>IF(OR(A815="",E815="",G815="",H815=""),"",E815*H815*IF(F815="",1,F815))</f>
        <v/>
      </c>
      <c r="M815" s="11">
        <f>IF(OR(A815="",E815="",G815="",H815=""),"",(H815-G815)*E815*IF(F815="",1,F815))</f>
        <v/>
      </c>
      <c r="N815" s="11">
        <f>IF(OR(A815="",E815="",G815="",H815=""),"",M815-N(I815))</f>
        <v/>
      </c>
      <c r="O815" s="12">
        <f>IF(A815="","",YEAR(A815)*100+MONTH(A815))</f>
        <v/>
      </c>
      <c r="P815" s="7" t="n"/>
    </row>
    <row r="816">
      <c r="A816" s="6" t="n"/>
      <c r="B816" s="7" t="n"/>
      <c r="C816" s="7" t="n"/>
      <c r="D816" s="7" t="n"/>
      <c r="E816" s="7" t="n"/>
      <c r="F816" s="8" t="n"/>
      <c r="G816" s="9" t="n"/>
      <c r="H816" s="9" t="n"/>
      <c r="I816" s="10" t="n"/>
      <c r="J816" s="10" t="n"/>
      <c r="K816" s="11">
        <f>IF(OR(OR(A816="",E816="",G816="",H816=""),D816=""),"",IF(J816&lt;&gt;"",J816,IF(D816="Day trade",MAX(0,N816)*0.01,IF(L816*0.00005&gt;1,L816*0.00005,0))))</f>
        <v/>
      </c>
      <c r="L816" s="11">
        <f>IF(OR(A816="",E816="",G816="",H816=""),"",E816*H816*IF(F816="",1,F816))</f>
        <v/>
      </c>
      <c r="M816" s="11">
        <f>IF(OR(A816="",E816="",G816="",H816=""),"",(H816-G816)*E816*IF(F816="",1,F816))</f>
        <v/>
      </c>
      <c r="N816" s="11">
        <f>IF(OR(A816="",E816="",G816="",H816=""),"",M816-N(I816))</f>
        <v/>
      </c>
      <c r="O816" s="12">
        <f>IF(A816="","",YEAR(A816)*100+MONTH(A816))</f>
        <v/>
      </c>
      <c r="P816" s="7" t="n"/>
    </row>
    <row r="817">
      <c r="A817" s="6" t="n"/>
      <c r="B817" s="7" t="n"/>
      <c r="C817" s="7" t="n"/>
      <c r="D817" s="7" t="n"/>
      <c r="E817" s="7" t="n"/>
      <c r="F817" s="8" t="n"/>
      <c r="G817" s="9" t="n"/>
      <c r="H817" s="9" t="n"/>
      <c r="I817" s="10" t="n"/>
      <c r="J817" s="10" t="n"/>
      <c r="K817" s="11">
        <f>IF(OR(OR(A817="",E817="",G817="",H817=""),D817=""),"",IF(J817&lt;&gt;"",J817,IF(D817="Day trade",MAX(0,N817)*0.01,IF(L817*0.00005&gt;1,L817*0.00005,0))))</f>
        <v/>
      </c>
      <c r="L817" s="11">
        <f>IF(OR(A817="",E817="",G817="",H817=""),"",E817*H817*IF(F817="",1,F817))</f>
        <v/>
      </c>
      <c r="M817" s="11">
        <f>IF(OR(A817="",E817="",G817="",H817=""),"",(H817-G817)*E817*IF(F817="",1,F817))</f>
        <v/>
      </c>
      <c r="N817" s="11">
        <f>IF(OR(A817="",E817="",G817="",H817=""),"",M817-N(I817))</f>
        <v/>
      </c>
      <c r="O817" s="12">
        <f>IF(A817="","",YEAR(A817)*100+MONTH(A817))</f>
        <v/>
      </c>
      <c r="P817" s="7" t="n"/>
    </row>
    <row r="818">
      <c r="A818" s="6" t="n"/>
      <c r="B818" s="7" t="n"/>
      <c r="C818" s="7" t="n"/>
      <c r="D818" s="7" t="n"/>
      <c r="E818" s="7" t="n"/>
      <c r="F818" s="8" t="n"/>
      <c r="G818" s="9" t="n"/>
      <c r="H818" s="9" t="n"/>
      <c r="I818" s="10" t="n"/>
      <c r="J818" s="10" t="n"/>
      <c r="K818" s="11">
        <f>IF(OR(OR(A818="",E818="",G818="",H818=""),D818=""),"",IF(J818&lt;&gt;"",J818,IF(D818="Day trade",MAX(0,N818)*0.01,IF(L818*0.00005&gt;1,L818*0.00005,0))))</f>
        <v/>
      </c>
      <c r="L818" s="11">
        <f>IF(OR(A818="",E818="",G818="",H818=""),"",E818*H818*IF(F818="",1,F818))</f>
        <v/>
      </c>
      <c r="M818" s="11">
        <f>IF(OR(A818="",E818="",G818="",H818=""),"",(H818-G818)*E818*IF(F818="",1,F818))</f>
        <v/>
      </c>
      <c r="N818" s="11">
        <f>IF(OR(A818="",E818="",G818="",H818=""),"",M818-N(I818))</f>
        <v/>
      </c>
      <c r="O818" s="12">
        <f>IF(A818="","",YEAR(A818)*100+MONTH(A818))</f>
        <v/>
      </c>
      <c r="P818" s="7" t="n"/>
    </row>
    <row r="819">
      <c r="A819" s="6" t="n"/>
      <c r="B819" s="7" t="n"/>
      <c r="C819" s="7" t="n"/>
      <c r="D819" s="7" t="n"/>
      <c r="E819" s="7" t="n"/>
      <c r="F819" s="8" t="n"/>
      <c r="G819" s="9" t="n"/>
      <c r="H819" s="9" t="n"/>
      <c r="I819" s="10" t="n"/>
      <c r="J819" s="10" t="n"/>
      <c r="K819" s="11">
        <f>IF(OR(OR(A819="",E819="",G819="",H819=""),D819=""),"",IF(J819&lt;&gt;"",J819,IF(D819="Day trade",MAX(0,N819)*0.01,IF(L819*0.00005&gt;1,L819*0.00005,0))))</f>
        <v/>
      </c>
      <c r="L819" s="11">
        <f>IF(OR(A819="",E819="",G819="",H819=""),"",E819*H819*IF(F819="",1,F819))</f>
        <v/>
      </c>
      <c r="M819" s="11">
        <f>IF(OR(A819="",E819="",G819="",H819=""),"",(H819-G819)*E819*IF(F819="",1,F819))</f>
        <v/>
      </c>
      <c r="N819" s="11">
        <f>IF(OR(A819="",E819="",G819="",H819=""),"",M819-N(I819))</f>
        <v/>
      </c>
      <c r="O819" s="12">
        <f>IF(A819="","",YEAR(A819)*100+MONTH(A819))</f>
        <v/>
      </c>
      <c r="P819" s="7" t="n"/>
    </row>
    <row r="820">
      <c r="A820" s="6" t="n"/>
      <c r="B820" s="7" t="n"/>
      <c r="C820" s="7" t="n"/>
      <c r="D820" s="7" t="n"/>
      <c r="E820" s="7" t="n"/>
      <c r="F820" s="8" t="n"/>
      <c r="G820" s="9" t="n"/>
      <c r="H820" s="9" t="n"/>
      <c r="I820" s="10" t="n"/>
      <c r="J820" s="10" t="n"/>
      <c r="K820" s="11">
        <f>IF(OR(OR(A820="",E820="",G820="",H820=""),D820=""),"",IF(J820&lt;&gt;"",J820,IF(D820="Day trade",MAX(0,N820)*0.01,IF(L820*0.00005&gt;1,L820*0.00005,0))))</f>
        <v/>
      </c>
      <c r="L820" s="11">
        <f>IF(OR(A820="",E820="",G820="",H820=""),"",E820*H820*IF(F820="",1,F820))</f>
        <v/>
      </c>
      <c r="M820" s="11">
        <f>IF(OR(A820="",E820="",G820="",H820=""),"",(H820-G820)*E820*IF(F820="",1,F820))</f>
        <v/>
      </c>
      <c r="N820" s="11">
        <f>IF(OR(A820="",E820="",G820="",H820=""),"",M820-N(I820))</f>
        <v/>
      </c>
      <c r="O820" s="12">
        <f>IF(A820="","",YEAR(A820)*100+MONTH(A820))</f>
        <v/>
      </c>
      <c r="P820" s="7" t="n"/>
    </row>
    <row r="821">
      <c r="A821" s="6" t="n"/>
      <c r="B821" s="7" t="n"/>
      <c r="C821" s="7" t="n"/>
      <c r="D821" s="7" t="n"/>
      <c r="E821" s="7" t="n"/>
      <c r="F821" s="8" t="n"/>
      <c r="G821" s="9" t="n"/>
      <c r="H821" s="9" t="n"/>
      <c r="I821" s="10" t="n"/>
      <c r="J821" s="10" t="n"/>
      <c r="K821" s="11">
        <f>IF(OR(OR(A821="",E821="",G821="",H821=""),D821=""),"",IF(J821&lt;&gt;"",J821,IF(D821="Day trade",MAX(0,N821)*0.01,IF(L821*0.00005&gt;1,L821*0.00005,0))))</f>
        <v/>
      </c>
      <c r="L821" s="11">
        <f>IF(OR(A821="",E821="",G821="",H821=""),"",E821*H821*IF(F821="",1,F821))</f>
        <v/>
      </c>
      <c r="M821" s="11">
        <f>IF(OR(A821="",E821="",G821="",H821=""),"",(H821-G821)*E821*IF(F821="",1,F821))</f>
        <v/>
      </c>
      <c r="N821" s="11">
        <f>IF(OR(A821="",E821="",G821="",H821=""),"",M821-N(I821))</f>
        <v/>
      </c>
      <c r="O821" s="12">
        <f>IF(A821="","",YEAR(A821)*100+MONTH(A821))</f>
        <v/>
      </c>
      <c r="P821" s="7" t="n"/>
    </row>
    <row r="822">
      <c r="A822" s="6" t="n"/>
      <c r="B822" s="7" t="n"/>
      <c r="C822" s="7" t="n"/>
      <c r="D822" s="7" t="n"/>
      <c r="E822" s="7" t="n"/>
      <c r="F822" s="8" t="n"/>
      <c r="G822" s="9" t="n"/>
      <c r="H822" s="9" t="n"/>
      <c r="I822" s="10" t="n"/>
      <c r="J822" s="10" t="n"/>
      <c r="K822" s="11">
        <f>IF(OR(OR(A822="",E822="",G822="",H822=""),D822=""),"",IF(J822&lt;&gt;"",J822,IF(D822="Day trade",MAX(0,N822)*0.01,IF(L822*0.00005&gt;1,L822*0.00005,0))))</f>
        <v/>
      </c>
      <c r="L822" s="11">
        <f>IF(OR(A822="",E822="",G822="",H822=""),"",E822*H822*IF(F822="",1,F822))</f>
        <v/>
      </c>
      <c r="M822" s="11">
        <f>IF(OR(A822="",E822="",G822="",H822=""),"",(H822-G822)*E822*IF(F822="",1,F822))</f>
        <v/>
      </c>
      <c r="N822" s="11">
        <f>IF(OR(A822="",E822="",G822="",H822=""),"",M822-N(I822))</f>
        <v/>
      </c>
      <c r="O822" s="12">
        <f>IF(A822="","",YEAR(A822)*100+MONTH(A822))</f>
        <v/>
      </c>
      <c r="P822" s="7" t="n"/>
    </row>
    <row r="823">
      <c r="A823" s="6" t="n"/>
      <c r="B823" s="7" t="n"/>
      <c r="C823" s="7" t="n"/>
      <c r="D823" s="7" t="n"/>
      <c r="E823" s="7" t="n"/>
      <c r="F823" s="8" t="n"/>
      <c r="G823" s="9" t="n"/>
      <c r="H823" s="9" t="n"/>
      <c r="I823" s="10" t="n"/>
      <c r="J823" s="10" t="n"/>
      <c r="K823" s="11">
        <f>IF(OR(OR(A823="",E823="",G823="",H823=""),D823=""),"",IF(J823&lt;&gt;"",J823,IF(D823="Day trade",MAX(0,N823)*0.01,IF(L823*0.00005&gt;1,L823*0.00005,0))))</f>
        <v/>
      </c>
      <c r="L823" s="11">
        <f>IF(OR(A823="",E823="",G823="",H823=""),"",E823*H823*IF(F823="",1,F823))</f>
        <v/>
      </c>
      <c r="M823" s="11">
        <f>IF(OR(A823="",E823="",G823="",H823=""),"",(H823-G823)*E823*IF(F823="",1,F823))</f>
        <v/>
      </c>
      <c r="N823" s="11">
        <f>IF(OR(A823="",E823="",G823="",H823=""),"",M823-N(I823))</f>
        <v/>
      </c>
      <c r="O823" s="12">
        <f>IF(A823="","",YEAR(A823)*100+MONTH(A823))</f>
        <v/>
      </c>
      <c r="P823" s="7" t="n"/>
    </row>
    <row r="824">
      <c r="A824" s="6" t="n"/>
      <c r="B824" s="7" t="n"/>
      <c r="C824" s="7" t="n"/>
      <c r="D824" s="7" t="n"/>
      <c r="E824" s="7" t="n"/>
      <c r="F824" s="8" t="n"/>
      <c r="G824" s="9" t="n"/>
      <c r="H824" s="9" t="n"/>
      <c r="I824" s="10" t="n"/>
      <c r="J824" s="10" t="n"/>
      <c r="K824" s="11">
        <f>IF(OR(OR(A824="",E824="",G824="",H824=""),D824=""),"",IF(J824&lt;&gt;"",J824,IF(D824="Day trade",MAX(0,N824)*0.01,IF(L824*0.00005&gt;1,L824*0.00005,0))))</f>
        <v/>
      </c>
      <c r="L824" s="11">
        <f>IF(OR(A824="",E824="",G824="",H824=""),"",E824*H824*IF(F824="",1,F824))</f>
        <v/>
      </c>
      <c r="M824" s="11">
        <f>IF(OR(A824="",E824="",G824="",H824=""),"",(H824-G824)*E824*IF(F824="",1,F824))</f>
        <v/>
      </c>
      <c r="N824" s="11">
        <f>IF(OR(A824="",E824="",G824="",H824=""),"",M824-N(I824))</f>
        <v/>
      </c>
      <c r="O824" s="12">
        <f>IF(A824="","",YEAR(A824)*100+MONTH(A824))</f>
        <v/>
      </c>
      <c r="P824" s="7" t="n"/>
    </row>
    <row r="825">
      <c r="A825" s="6" t="n"/>
      <c r="B825" s="7" t="n"/>
      <c r="C825" s="7" t="n"/>
      <c r="D825" s="7" t="n"/>
      <c r="E825" s="7" t="n"/>
      <c r="F825" s="8" t="n"/>
      <c r="G825" s="9" t="n"/>
      <c r="H825" s="9" t="n"/>
      <c r="I825" s="10" t="n"/>
      <c r="J825" s="10" t="n"/>
      <c r="K825" s="11">
        <f>IF(OR(OR(A825="",E825="",G825="",H825=""),D825=""),"",IF(J825&lt;&gt;"",J825,IF(D825="Day trade",MAX(0,N825)*0.01,IF(L825*0.00005&gt;1,L825*0.00005,0))))</f>
        <v/>
      </c>
      <c r="L825" s="11">
        <f>IF(OR(A825="",E825="",G825="",H825=""),"",E825*H825*IF(F825="",1,F825))</f>
        <v/>
      </c>
      <c r="M825" s="11">
        <f>IF(OR(A825="",E825="",G825="",H825=""),"",(H825-G825)*E825*IF(F825="",1,F825))</f>
        <v/>
      </c>
      <c r="N825" s="11">
        <f>IF(OR(A825="",E825="",G825="",H825=""),"",M825-N(I825))</f>
        <v/>
      </c>
      <c r="O825" s="12">
        <f>IF(A825="","",YEAR(A825)*100+MONTH(A825))</f>
        <v/>
      </c>
      <c r="P825" s="7" t="n"/>
    </row>
    <row r="826">
      <c r="A826" s="6" t="n"/>
      <c r="B826" s="7" t="n"/>
      <c r="C826" s="7" t="n"/>
      <c r="D826" s="7" t="n"/>
      <c r="E826" s="7" t="n"/>
      <c r="F826" s="8" t="n"/>
      <c r="G826" s="9" t="n"/>
      <c r="H826" s="9" t="n"/>
      <c r="I826" s="10" t="n"/>
      <c r="J826" s="10" t="n"/>
      <c r="K826" s="11">
        <f>IF(OR(OR(A826="",E826="",G826="",H826=""),D826=""),"",IF(J826&lt;&gt;"",J826,IF(D826="Day trade",MAX(0,N826)*0.01,IF(L826*0.00005&gt;1,L826*0.00005,0))))</f>
        <v/>
      </c>
      <c r="L826" s="11">
        <f>IF(OR(A826="",E826="",G826="",H826=""),"",E826*H826*IF(F826="",1,F826))</f>
        <v/>
      </c>
      <c r="M826" s="11">
        <f>IF(OR(A826="",E826="",G826="",H826=""),"",(H826-G826)*E826*IF(F826="",1,F826))</f>
        <v/>
      </c>
      <c r="N826" s="11">
        <f>IF(OR(A826="",E826="",G826="",H826=""),"",M826-N(I826))</f>
        <v/>
      </c>
      <c r="O826" s="12">
        <f>IF(A826="","",YEAR(A826)*100+MONTH(A826))</f>
        <v/>
      </c>
      <c r="P826" s="7" t="n"/>
    </row>
    <row r="827">
      <c r="A827" s="6" t="n"/>
      <c r="B827" s="7" t="n"/>
      <c r="C827" s="7" t="n"/>
      <c r="D827" s="7" t="n"/>
      <c r="E827" s="7" t="n"/>
      <c r="F827" s="8" t="n"/>
      <c r="G827" s="9" t="n"/>
      <c r="H827" s="9" t="n"/>
      <c r="I827" s="10" t="n"/>
      <c r="J827" s="10" t="n"/>
      <c r="K827" s="11">
        <f>IF(OR(OR(A827="",E827="",G827="",H827=""),D827=""),"",IF(J827&lt;&gt;"",J827,IF(D827="Day trade",MAX(0,N827)*0.01,IF(L827*0.00005&gt;1,L827*0.00005,0))))</f>
        <v/>
      </c>
      <c r="L827" s="11">
        <f>IF(OR(A827="",E827="",G827="",H827=""),"",E827*H827*IF(F827="",1,F827))</f>
        <v/>
      </c>
      <c r="M827" s="11">
        <f>IF(OR(A827="",E827="",G827="",H827=""),"",(H827-G827)*E827*IF(F827="",1,F827))</f>
        <v/>
      </c>
      <c r="N827" s="11">
        <f>IF(OR(A827="",E827="",G827="",H827=""),"",M827-N(I827))</f>
        <v/>
      </c>
      <c r="O827" s="12">
        <f>IF(A827="","",YEAR(A827)*100+MONTH(A827))</f>
        <v/>
      </c>
      <c r="P827" s="7" t="n"/>
    </row>
    <row r="828">
      <c r="A828" s="6" t="n"/>
      <c r="B828" s="7" t="n"/>
      <c r="C828" s="7" t="n"/>
      <c r="D828" s="7" t="n"/>
      <c r="E828" s="7" t="n"/>
      <c r="F828" s="8" t="n"/>
      <c r="G828" s="9" t="n"/>
      <c r="H828" s="9" t="n"/>
      <c r="I828" s="10" t="n"/>
      <c r="J828" s="10" t="n"/>
      <c r="K828" s="11">
        <f>IF(OR(OR(A828="",E828="",G828="",H828=""),D828=""),"",IF(J828&lt;&gt;"",J828,IF(D828="Day trade",MAX(0,N828)*0.01,IF(L828*0.00005&gt;1,L828*0.00005,0))))</f>
        <v/>
      </c>
      <c r="L828" s="11">
        <f>IF(OR(A828="",E828="",G828="",H828=""),"",E828*H828*IF(F828="",1,F828))</f>
        <v/>
      </c>
      <c r="M828" s="11">
        <f>IF(OR(A828="",E828="",G828="",H828=""),"",(H828-G828)*E828*IF(F828="",1,F828))</f>
        <v/>
      </c>
      <c r="N828" s="11">
        <f>IF(OR(A828="",E828="",G828="",H828=""),"",M828-N(I828))</f>
        <v/>
      </c>
      <c r="O828" s="12">
        <f>IF(A828="","",YEAR(A828)*100+MONTH(A828))</f>
        <v/>
      </c>
      <c r="P828" s="7" t="n"/>
    </row>
    <row r="829">
      <c r="A829" s="6" t="n"/>
      <c r="B829" s="7" t="n"/>
      <c r="C829" s="7" t="n"/>
      <c r="D829" s="7" t="n"/>
      <c r="E829" s="7" t="n"/>
      <c r="F829" s="8" t="n"/>
      <c r="G829" s="9" t="n"/>
      <c r="H829" s="9" t="n"/>
      <c r="I829" s="10" t="n"/>
      <c r="J829" s="10" t="n"/>
      <c r="K829" s="11">
        <f>IF(OR(OR(A829="",E829="",G829="",H829=""),D829=""),"",IF(J829&lt;&gt;"",J829,IF(D829="Day trade",MAX(0,N829)*0.01,IF(L829*0.00005&gt;1,L829*0.00005,0))))</f>
        <v/>
      </c>
      <c r="L829" s="11">
        <f>IF(OR(A829="",E829="",G829="",H829=""),"",E829*H829*IF(F829="",1,F829))</f>
        <v/>
      </c>
      <c r="M829" s="11">
        <f>IF(OR(A829="",E829="",G829="",H829=""),"",(H829-G829)*E829*IF(F829="",1,F829))</f>
        <v/>
      </c>
      <c r="N829" s="11">
        <f>IF(OR(A829="",E829="",G829="",H829=""),"",M829-N(I829))</f>
        <v/>
      </c>
      <c r="O829" s="12">
        <f>IF(A829="","",YEAR(A829)*100+MONTH(A829))</f>
        <v/>
      </c>
      <c r="P829" s="7" t="n"/>
    </row>
    <row r="830">
      <c r="A830" s="6" t="n"/>
      <c r="B830" s="7" t="n"/>
      <c r="C830" s="7" t="n"/>
      <c r="D830" s="7" t="n"/>
      <c r="E830" s="7" t="n"/>
      <c r="F830" s="8" t="n"/>
      <c r="G830" s="9" t="n"/>
      <c r="H830" s="9" t="n"/>
      <c r="I830" s="10" t="n"/>
      <c r="J830" s="10" t="n"/>
      <c r="K830" s="11">
        <f>IF(OR(OR(A830="",E830="",G830="",H830=""),D830=""),"",IF(J830&lt;&gt;"",J830,IF(D830="Day trade",MAX(0,N830)*0.01,IF(L830*0.00005&gt;1,L830*0.00005,0))))</f>
        <v/>
      </c>
      <c r="L830" s="11">
        <f>IF(OR(A830="",E830="",G830="",H830=""),"",E830*H830*IF(F830="",1,F830))</f>
        <v/>
      </c>
      <c r="M830" s="11">
        <f>IF(OR(A830="",E830="",G830="",H830=""),"",(H830-G830)*E830*IF(F830="",1,F830))</f>
        <v/>
      </c>
      <c r="N830" s="11">
        <f>IF(OR(A830="",E830="",G830="",H830=""),"",M830-N(I830))</f>
        <v/>
      </c>
      <c r="O830" s="12">
        <f>IF(A830="","",YEAR(A830)*100+MONTH(A830))</f>
        <v/>
      </c>
      <c r="P830" s="7" t="n"/>
    </row>
    <row r="831">
      <c r="A831" s="6" t="n"/>
      <c r="B831" s="7" t="n"/>
      <c r="C831" s="7" t="n"/>
      <c r="D831" s="7" t="n"/>
      <c r="E831" s="7" t="n"/>
      <c r="F831" s="8" t="n"/>
      <c r="G831" s="9" t="n"/>
      <c r="H831" s="9" t="n"/>
      <c r="I831" s="10" t="n"/>
      <c r="J831" s="10" t="n"/>
      <c r="K831" s="11">
        <f>IF(OR(OR(A831="",E831="",G831="",H831=""),D831=""),"",IF(J831&lt;&gt;"",J831,IF(D831="Day trade",MAX(0,N831)*0.01,IF(L831*0.00005&gt;1,L831*0.00005,0))))</f>
        <v/>
      </c>
      <c r="L831" s="11">
        <f>IF(OR(A831="",E831="",G831="",H831=""),"",E831*H831*IF(F831="",1,F831))</f>
        <v/>
      </c>
      <c r="M831" s="11">
        <f>IF(OR(A831="",E831="",G831="",H831=""),"",(H831-G831)*E831*IF(F831="",1,F831))</f>
        <v/>
      </c>
      <c r="N831" s="11">
        <f>IF(OR(A831="",E831="",G831="",H831=""),"",M831-N(I831))</f>
        <v/>
      </c>
      <c r="O831" s="12">
        <f>IF(A831="","",YEAR(A831)*100+MONTH(A831))</f>
        <v/>
      </c>
      <c r="P831" s="7" t="n"/>
    </row>
    <row r="832">
      <c r="A832" s="6" t="n"/>
      <c r="B832" s="7" t="n"/>
      <c r="C832" s="7" t="n"/>
      <c r="D832" s="7" t="n"/>
      <c r="E832" s="7" t="n"/>
      <c r="F832" s="8" t="n"/>
      <c r="G832" s="9" t="n"/>
      <c r="H832" s="9" t="n"/>
      <c r="I832" s="10" t="n"/>
      <c r="J832" s="10" t="n"/>
      <c r="K832" s="11">
        <f>IF(OR(OR(A832="",E832="",G832="",H832=""),D832=""),"",IF(J832&lt;&gt;"",J832,IF(D832="Day trade",MAX(0,N832)*0.01,IF(L832*0.00005&gt;1,L832*0.00005,0))))</f>
        <v/>
      </c>
      <c r="L832" s="11">
        <f>IF(OR(A832="",E832="",G832="",H832=""),"",E832*H832*IF(F832="",1,F832))</f>
        <v/>
      </c>
      <c r="M832" s="11">
        <f>IF(OR(A832="",E832="",G832="",H832=""),"",(H832-G832)*E832*IF(F832="",1,F832))</f>
        <v/>
      </c>
      <c r="N832" s="11">
        <f>IF(OR(A832="",E832="",G832="",H832=""),"",M832-N(I832))</f>
        <v/>
      </c>
      <c r="O832" s="12">
        <f>IF(A832="","",YEAR(A832)*100+MONTH(A832))</f>
        <v/>
      </c>
      <c r="P832" s="7" t="n"/>
    </row>
    <row r="833">
      <c r="A833" s="6" t="n"/>
      <c r="B833" s="7" t="n"/>
      <c r="C833" s="7" t="n"/>
      <c r="D833" s="7" t="n"/>
      <c r="E833" s="7" t="n"/>
      <c r="F833" s="8" t="n"/>
      <c r="G833" s="9" t="n"/>
      <c r="H833" s="9" t="n"/>
      <c r="I833" s="10" t="n"/>
      <c r="J833" s="10" t="n"/>
      <c r="K833" s="11">
        <f>IF(OR(OR(A833="",E833="",G833="",H833=""),D833=""),"",IF(J833&lt;&gt;"",J833,IF(D833="Day trade",MAX(0,N833)*0.01,IF(L833*0.00005&gt;1,L833*0.00005,0))))</f>
        <v/>
      </c>
      <c r="L833" s="11">
        <f>IF(OR(A833="",E833="",G833="",H833=""),"",E833*H833*IF(F833="",1,F833))</f>
        <v/>
      </c>
      <c r="M833" s="11">
        <f>IF(OR(A833="",E833="",G833="",H833=""),"",(H833-G833)*E833*IF(F833="",1,F833))</f>
        <v/>
      </c>
      <c r="N833" s="11">
        <f>IF(OR(A833="",E833="",G833="",H833=""),"",M833-N(I833))</f>
        <v/>
      </c>
      <c r="O833" s="12">
        <f>IF(A833="","",YEAR(A833)*100+MONTH(A833))</f>
        <v/>
      </c>
      <c r="P833" s="7" t="n"/>
    </row>
    <row r="834">
      <c r="A834" s="6" t="n"/>
      <c r="B834" s="7" t="n"/>
      <c r="C834" s="7" t="n"/>
      <c r="D834" s="7" t="n"/>
      <c r="E834" s="7" t="n"/>
      <c r="F834" s="8" t="n"/>
      <c r="G834" s="9" t="n"/>
      <c r="H834" s="9" t="n"/>
      <c r="I834" s="10" t="n"/>
      <c r="J834" s="10" t="n"/>
      <c r="K834" s="11">
        <f>IF(OR(OR(A834="",E834="",G834="",H834=""),D834=""),"",IF(J834&lt;&gt;"",J834,IF(D834="Day trade",MAX(0,N834)*0.01,IF(L834*0.00005&gt;1,L834*0.00005,0))))</f>
        <v/>
      </c>
      <c r="L834" s="11">
        <f>IF(OR(A834="",E834="",G834="",H834=""),"",E834*H834*IF(F834="",1,F834))</f>
        <v/>
      </c>
      <c r="M834" s="11">
        <f>IF(OR(A834="",E834="",G834="",H834=""),"",(H834-G834)*E834*IF(F834="",1,F834))</f>
        <v/>
      </c>
      <c r="N834" s="11">
        <f>IF(OR(A834="",E834="",G834="",H834=""),"",M834-N(I834))</f>
        <v/>
      </c>
      <c r="O834" s="12">
        <f>IF(A834="","",YEAR(A834)*100+MONTH(A834))</f>
        <v/>
      </c>
      <c r="P834" s="7" t="n"/>
    </row>
    <row r="835">
      <c r="A835" s="6" t="n"/>
      <c r="B835" s="7" t="n"/>
      <c r="C835" s="7" t="n"/>
      <c r="D835" s="7" t="n"/>
      <c r="E835" s="7" t="n"/>
      <c r="F835" s="8" t="n"/>
      <c r="G835" s="9" t="n"/>
      <c r="H835" s="9" t="n"/>
      <c r="I835" s="10" t="n"/>
      <c r="J835" s="10" t="n"/>
      <c r="K835" s="11">
        <f>IF(OR(OR(A835="",E835="",G835="",H835=""),D835=""),"",IF(J835&lt;&gt;"",J835,IF(D835="Day trade",MAX(0,N835)*0.01,IF(L835*0.00005&gt;1,L835*0.00005,0))))</f>
        <v/>
      </c>
      <c r="L835" s="11">
        <f>IF(OR(A835="",E835="",G835="",H835=""),"",E835*H835*IF(F835="",1,F835))</f>
        <v/>
      </c>
      <c r="M835" s="11">
        <f>IF(OR(A835="",E835="",G835="",H835=""),"",(H835-G835)*E835*IF(F835="",1,F835))</f>
        <v/>
      </c>
      <c r="N835" s="11">
        <f>IF(OR(A835="",E835="",G835="",H835=""),"",M835-N(I835))</f>
        <v/>
      </c>
      <c r="O835" s="12">
        <f>IF(A835="","",YEAR(A835)*100+MONTH(A835))</f>
        <v/>
      </c>
      <c r="P835" s="7" t="n"/>
    </row>
    <row r="836">
      <c r="A836" s="6" t="n"/>
      <c r="B836" s="7" t="n"/>
      <c r="C836" s="7" t="n"/>
      <c r="D836" s="7" t="n"/>
      <c r="E836" s="7" t="n"/>
      <c r="F836" s="8" t="n"/>
      <c r="G836" s="9" t="n"/>
      <c r="H836" s="9" t="n"/>
      <c r="I836" s="10" t="n"/>
      <c r="J836" s="10" t="n"/>
      <c r="K836" s="11">
        <f>IF(OR(OR(A836="",E836="",G836="",H836=""),D836=""),"",IF(J836&lt;&gt;"",J836,IF(D836="Day trade",MAX(0,N836)*0.01,IF(L836*0.00005&gt;1,L836*0.00005,0))))</f>
        <v/>
      </c>
      <c r="L836" s="11">
        <f>IF(OR(A836="",E836="",G836="",H836=""),"",E836*H836*IF(F836="",1,F836))</f>
        <v/>
      </c>
      <c r="M836" s="11">
        <f>IF(OR(A836="",E836="",G836="",H836=""),"",(H836-G836)*E836*IF(F836="",1,F836))</f>
        <v/>
      </c>
      <c r="N836" s="11">
        <f>IF(OR(A836="",E836="",G836="",H836=""),"",M836-N(I836))</f>
        <v/>
      </c>
      <c r="O836" s="12">
        <f>IF(A836="","",YEAR(A836)*100+MONTH(A836))</f>
        <v/>
      </c>
      <c r="P836" s="7" t="n"/>
    </row>
    <row r="837">
      <c r="A837" s="6" t="n"/>
      <c r="B837" s="7" t="n"/>
      <c r="C837" s="7" t="n"/>
      <c r="D837" s="7" t="n"/>
      <c r="E837" s="7" t="n"/>
      <c r="F837" s="8" t="n"/>
      <c r="G837" s="9" t="n"/>
      <c r="H837" s="9" t="n"/>
      <c r="I837" s="10" t="n"/>
      <c r="J837" s="10" t="n"/>
      <c r="K837" s="11">
        <f>IF(OR(OR(A837="",E837="",G837="",H837=""),D837=""),"",IF(J837&lt;&gt;"",J837,IF(D837="Day trade",MAX(0,N837)*0.01,IF(L837*0.00005&gt;1,L837*0.00005,0))))</f>
        <v/>
      </c>
      <c r="L837" s="11">
        <f>IF(OR(A837="",E837="",G837="",H837=""),"",E837*H837*IF(F837="",1,F837))</f>
        <v/>
      </c>
      <c r="M837" s="11">
        <f>IF(OR(A837="",E837="",G837="",H837=""),"",(H837-G837)*E837*IF(F837="",1,F837))</f>
        <v/>
      </c>
      <c r="N837" s="11">
        <f>IF(OR(A837="",E837="",G837="",H837=""),"",M837-N(I837))</f>
        <v/>
      </c>
      <c r="O837" s="12">
        <f>IF(A837="","",YEAR(A837)*100+MONTH(A837))</f>
        <v/>
      </c>
      <c r="P837" s="7" t="n"/>
    </row>
    <row r="838">
      <c r="A838" s="6" t="n"/>
      <c r="B838" s="7" t="n"/>
      <c r="C838" s="7" t="n"/>
      <c r="D838" s="7" t="n"/>
      <c r="E838" s="7" t="n"/>
      <c r="F838" s="8" t="n"/>
      <c r="G838" s="9" t="n"/>
      <c r="H838" s="9" t="n"/>
      <c r="I838" s="10" t="n"/>
      <c r="J838" s="10" t="n"/>
      <c r="K838" s="11">
        <f>IF(OR(OR(A838="",E838="",G838="",H838=""),D838=""),"",IF(J838&lt;&gt;"",J838,IF(D838="Day trade",MAX(0,N838)*0.01,IF(L838*0.00005&gt;1,L838*0.00005,0))))</f>
        <v/>
      </c>
      <c r="L838" s="11">
        <f>IF(OR(A838="",E838="",G838="",H838=""),"",E838*H838*IF(F838="",1,F838))</f>
        <v/>
      </c>
      <c r="M838" s="11">
        <f>IF(OR(A838="",E838="",G838="",H838=""),"",(H838-G838)*E838*IF(F838="",1,F838))</f>
        <v/>
      </c>
      <c r="N838" s="11">
        <f>IF(OR(A838="",E838="",G838="",H838=""),"",M838-N(I838))</f>
        <v/>
      </c>
      <c r="O838" s="12">
        <f>IF(A838="","",YEAR(A838)*100+MONTH(A838))</f>
        <v/>
      </c>
      <c r="P838" s="7" t="n"/>
    </row>
    <row r="839">
      <c r="A839" s="6" t="n"/>
      <c r="B839" s="7" t="n"/>
      <c r="C839" s="7" t="n"/>
      <c r="D839" s="7" t="n"/>
      <c r="E839" s="7" t="n"/>
      <c r="F839" s="8" t="n"/>
      <c r="G839" s="9" t="n"/>
      <c r="H839" s="9" t="n"/>
      <c r="I839" s="10" t="n"/>
      <c r="J839" s="10" t="n"/>
      <c r="K839" s="11">
        <f>IF(OR(OR(A839="",E839="",G839="",H839=""),D839=""),"",IF(J839&lt;&gt;"",J839,IF(D839="Day trade",MAX(0,N839)*0.01,IF(L839*0.00005&gt;1,L839*0.00005,0))))</f>
        <v/>
      </c>
      <c r="L839" s="11">
        <f>IF(OR(A839="",E839="",G839="",H839=""),"",E839*H839*IF(F839="",1,F839))</f>
        <v/>
      </c>
      <c r="M839" s="11">
        <f>IF(OR(A839="",E839="",G839="",H839=""),"",(H839-G839)*E839*IF(F839="",1,F839))</f>
        <v/>
      </c>
      <c r="N839" s="11">
        <f>IF(OR(A839="",E839="",G839="",H839=""),"",M839-N(I839))</f>
        <v/>
      </c>
      <c r="O839" s="12">
        <f>IF(A839="","",YEAR(A839)*100+MONTH(A839))</f>
        <v/>
      </c>
      <c r="P839" s="7" t="n"/>
    </row>
    <row r="840">
      <c r="A840" s="6" t="n"/>
      <c r="B840" s="7" t="n"/>
      <c r="C840" s="7" t="n"/>
      <c r="D840" s="7" t="n"/>
      <c r="E840" s="7" t="n"/>
      <c r="F840" s="8" t="n"/>
      <c r="G840" s="9" t="n"/>
      <c r="H840" s="9" t="n"/>
      <c r="I840" s="10" t="n"/>
      <c r="J840" s="10" t="n"/>
      <c r="K840" s="11">
        <f>IF(OR(OR(A840="",E840="",G840="",H840=""),D840=""),"",IF(J840&lt;&gt;"",J840,IF(D840="Day trade",MAX(0,N840)*0.01,IF(L840*0.00005&gt;1,L840*0.00005,0))))</f>
        <v/>
      </c>
      <c r="L840" s="11">
        <f>IF(OR(A840="",E840="",G840="",H840=""),"",E840*H840*IF(F840="",1,F840))</f>
        <v/>
      </c>
      <c r="M840" s="11">
        <f>IF(OR(A840="",E840="",G840="",H840=""),"",(H840-G840)*E840*IF(F840="",1,F840))</f>
        <v/>
      </c>
      <c r="N840" s="11">
        <f>IF(OR(A840="",E840="",G840="",H840=""),"",M840-N(I840))</f>
        <v/>
      </c>
      <c r="O840" s="12">
        <f>IF(A840="","",YEAR(A840)*100+MONTH(A840))</f>
        <v/>
      </c>
      <c r="P840" s="7" t="n"/>
    </row>
    <row r="841">
      <c r="A841" s="6" t="n"/>
      <c r="B841" s="7" t="n"/>
      <c r="C841" s="7" t="n"/>
      <c r="D841" s="7" t="n"/>
      <c r="E841" s="7" t="n"/>
      <c r="F841" s="8" t="n"/>
      <c r="G841" s="9" t="n"/>
      <c r="H841" s="9" t="n"/>
      <c r="I841" s="10" t="n"/>
      <c r="J841" s="10" t="n"/>
      <c r="K841" s="11">
        <f>IF(OR(OR(A841="",E841="",G841="",H841=""),D841=""),"",IF(J841&lt;&gt;"",J841,IF(D841="Day trade",MAX(0,N841)*0.01,IF(L841*0.00005&gt;1,L841*0.00005,0))))</f>
        <v/>
      </c>
      <c r="L841" s="11">
        <f>IF(OR(A841="",E841="",G841="",H841=""),"",E841*H841*IF(F841="",1,F841))</f>
        <v/>
      </c>
      <c r="M841" s="11">
        <f>IF(OR(A841="",E841="",G841="",H841=""),"",(H841-G841)*E841*IF(F841="",1,F841))</f>
        <v/>
      </c>
      <c r="N841" s="11">
        <f>IF(OR(A841="",E841="",G841="",H841=""),"",M841-N(I841))</f>
        <v/>
      </c>
      <c r="O841" s="12">
        <f>IF(A841="","",YEAR(A841)*100+MONTH(A841))</f>
        <v/>
      </c>
      <c r="P841" s="7" t="n"/>
    </row>
    <row r="842">
      <c r="A842" s="6" t="n"/>
      <c r="B842" s="7" t="n"/>
      <c r="C842" s="7" t="n"/>
      <c r="D842" s="7" t="n"/>
      <c r="E842" s="7" t="n"/>
      <c r="F842" s="8" t="n"/>
      <c r="G842" s="9" t="n"/>
      <c r="H842" s="9" t="n"/>
      <c r="I842" s="10" t="n"/>
      <c r="J842" s="10" t="n"/>
      <c r="K842" s="11">
        <f>IF(OR(OR(A842="",E842="",G842="",H842=""),D842=""),"",IF(J842&lt;&gt;"",J842,IF(D842="Day trade",MAX(0,N842)*0.01,IF(L842*0.00005&gt;1,L842*0.00005,0))))</f>
        <v/>
      </c>
      <c r="L842" s="11">
        <f>IF(OR(A842="",E842="",G842="",H842=""),"",E842*H842*IF(F842="",1,F842))</f>
        <v/>
      </c>
      <c r="M842" s="11">
        <f>IF(OR(A842="",E842="",G842="",H842=""),"",(H842-G842)*E842*IF(F842="",1,F842))</f>
        <v/>
      </c>
      <c r="N842" s="11">
        <f>IF(OR(A842="",E842="",G842="",H842=""),"",M842-N(I842))</f>
        <v/>
      </c>
      <c r="O842" s="12">
        <f>IF(A842="","",YEAR(A842)*100+MONTH(A842))</f>
        <v/>
      </c>
      <c r="P842" s="7" t="n"/>
    </row>
    <row r="843">
      <c r="A843" s="6" t="n"/>
      <c r="B843" s="7" t="n"/>
      <c r="C843" s="7" t="n"/>
      <c r="D843" s="7" t="n"/>
      <c r="E843" s="7" t="n"/>
      <c r="F843" s="8" t="n"/>
      <c r="G843" s="9" t="n"/>
      <c r="H843" s="9" t="n"/>
      <c r="I843" s="10" t="n"/>
      <c r="J843" s="10" t="n"/>
      <c r="K843" s="11">
        <f>IF(OR(OR(A843="",E843="",G843="",H843=""),D843=""),"",IF(J843&lt;&gt;"",J843,IF(D843="Day trade",MAX(0,N843)*0.01,IF(L843*0.00005&gt;1,L843*0.00005,0))))</f>
        <v/>
      </c>
      <c r="L843" s="11">
        <f>IF(OR(A843="",E843="",G843="",H843=""),"",E843*H843*IF(F843="",1,F843))</f>
        <v/>
      </c>
      <c r="M843" s="11">
        <f>IF(OR(A843="",E843="",G843="",H843=""),"",(H843-G843)*E843*IF(F843="",1,F843))</f>
        <v/>
      </c>
      <c r="N843" s="11">
        <f>IF(OR(A843="",E843="",G843="",H843=""),"",M843-N(I843))</f>
        <v/>
      </c>
      <c r="O843" s="12">
        <f>IF(A843="","",YEAR(A843)*100+MONTH(A843))</f>
        <v/>
      </c>
      <c r="P843" s="7" t="n"/>
    </row>
    <row r="844">
      <c r="A844" s="6" t="n"/>
      <c r="B844" s="7" t="n"/>
      <c r="C844" s="7" t="n"/>
      <c r="D844" s="7" t="n"/>
      <c r="E844" s="7" t="n"/>
      <c r="F844" s="8" t="n"/>
      <c r="G844" s="9" t="n"/>
      <c r="H844" s="9" t="n"/>
      <c r="I844" s="10" t="n"/>
      <c r="J844" s="10" t="n"/>
      <c r="K844" s="11">
        <f>IF(OR(OR(A844="",E844="",G844="",H844=""),D844=""),"",IF(J844&lt;&gt;"",J844,IF(D844="Day trade",MAX(0,N844)*0.01,IF(L844*0.00005&gt;1,L844*0.00005,0))))</f>
        <v/>
      </c>
      <c r="L844" s="11">
        <f>IF(OR(A844="",E844="",G844="",H844=""),"",E844*H844*IF(F844="",1,F844))</f>
        <v/>
      </c>
      <c r="M844" s="11">
        <f>IF(OR(A844="",E844="",G844="",H844=""),"",(H844-G844)*E844*IF(F844="",1,F844))</f>
        <v/>
      </c>
      <c r="N844" s="11">
        <f>IF(OR(A844="",E844="",G844="",H844=""),"",M844-N(I844))</f>
        <v/>
      </c>
      <c r="O844" s="12">
        <f>IF(A844="","",YEAR(A844)*100+MONTH(A844))</f>
        <v/>
      </c>
      <c r="P844" s="7" t="n"/>
    </row>
    <row r="845">
      <c r="A845" s="6" t="n"/>
      <c r="B845" s="7" t="n"/>
      <c r="C845" s="7" t="n"/>
      <c r="D845" s="7" t="n"/>
      <c r="E845" s="7" t="n"/>
      <c r="F845" s="8" t="n"/>
      <c r="G845" s="9" t="n"/>
      <c r="H845" s="9" t="n"/>
      <c r="I845" s="10" t="n"/>
      <c r="J845" s="10" t="n"/>
      <c r="K845" s="11">
        <f>IF(OR(OR(A845="",E845="",G845="",H845=""),D845=""),"",IF(J845&lt;&gt;"",J845,IF(D845="Day trade",MAX(0,N845)*0.01,IF(L845*0.00005&gt;1,L845*0.00005,0))))</f>
        <v/>
      </c>
      <c r="L845" s="11">
        <f>IF(OR(A845="",E845="",G845="",H845=""),"",E845*H845*IF(F845="",1,F845))</f>
        <v/>
      </c>
      <c r="M845" s="11">
        <f>IF(OR(A845="",E845="",G845="",H845=""),"",(H845-G845)*E845*IF(F845="",1,F845))</f>
        <v/>
      </c>
      <c r="N845" s="11">
        <f>IF(OR(A845="",E845="",G845="",H845=""),"",M845-N(I845))</f>
        <v/>
      </c>
      <c r="O845" s="12">
        <f>IF(A845="","",YEAR(A845)*100+MONTH(A845))</f>
        <v/>
      </c>
      <c r="P845" s="7" t="n"/>
    </row>
    <row r="846">
      <c r="A846" s="6" t="n"/>
      <c r="B846" s="7" t="n"/>
      <c r="C846" s="7" t="n"/>
      <c r="D846" s="7" t="n"/>
      <c r="E846" s="7" t="n"/>
      <c r="F846" s="8" t="n"/>
      <c r="G846" s="9" t="n"/>
      <c r="H846" s="9" t="n"/>
      <c r="I846" s="10" t="n"/>
      <c r="J846" s="10" t="n"/>
      <c r="K846" s="11">
        <f>IF(OR(OR(A846="",E846="",G846="",H846=""),D846=""),"",IF(J846&lt;&gt;"",J846,IF(D846="Day trade",MAX(0,N846)*0.01,IF(L846*0.00005&gt;1,L846*0.00005,0))))</f>
        <v/>
      </c>
      <c r="L846" s="11">
        <f>IF(OR(A846="",E846="",G846="",H846=""),"",E846*H846*IF(F846="",1,F846))</f>
        <v/>
      </c>
      <c r="M846" s="11">
        <f>IF(OR(A846="",E846="",G846="",H846=""),"",(H846-G846)*E846*IF(F846="",1,F846))</f>
        <v/>
      </c>
      <c r="N846" s="11">
        <f>IF(OR(A846="",E846="",G846="",H846=""),"",M846-N(I846))</f>
        <v/>
      </c>
      <c r="O846" s="12">
        <f>IF(A846="","",YEAR(A846)*100+MONTH(A846))</f>
        <v/>
      </c>
      <c r="P846" s="7" t="n"/>
    </row>
    <row r="847">
      <c r="A847" s="6" t="n"/>
      <c r="B847" s="7" t="n"/>
      <c r="C847" s="7" t="n"/>
      <c r="D847" s="7" t="n"/>
      <c r="E847" s="7" t="n"/>
      <c r="F847" s="8" t="n"/>
      <c r="G847" s="9" t="n"/>
      <c r="H847" s="9" t="n"/>
      <c r="I847" s="10" t="n"/>
      <c r="J847" s="10" t="n"/>
      <c r="K847" s="11">
        <f>IF(OR(OR(A847="",E847="",G847="",H847=""),D847=""),"",IF(J847&lt;&gt;"",J847,IF(D847="Day trade",MAX(0,N847)*0.01,IF(L847*0.00005&gt;1,L847*0.00005,0))))</f>
        <v/>
      </c>
      <c r="L847" s="11">
        <f>IF(OR(A847="",E847="",G847="",H847=""),"",E847*H847*IF(F847="",1,F847))</f>
        <v/>
      </c>
      <c r="M847" s="11">
        <f>IF(OR(A847="",E847="",G847="",H847=""),"",(H847-G847)*E847*IF(F847="",1,F847))</f>
        <v/>
      </c>
      <c r="N847" s="11">
        <f>IF(OR(A847="",E847="",G847="",H847=""),"",M847-N(I847))</f>
        <v/>
      </c>
      <c r="O847" s="12">
        <f>IF(A847="","",YEAR(A847)*100+MONTH(A847))</f>
        <v/>
      </c>
      <c r="P847" s="7" t="n"/>
    </row>
    <row r="848">
      <c r="A848" s="6" t="n"/>
      <c r="B848" s="7" t="n"/>
      <c r="C848" s="7" t="n"/>
      <c r="D848" s="7" t="n"/>
      <c r="E848" s="7" t="n"/>
      <c r="F848" s="8" t="n"/>
      <c r="G848" s="9" t="n"/>
      <c r="H848" s="9" t="n"/>
      <c r="I848" s="10" t="n"/>
      <c r="J848" s="10" t="n"/>
      <c r="K848" s="11">
        <f>IF(OR(OR(A848="",E848="",G848="",H848=""),D848=""),"",IF(J848&lt;&gt;"",J848,IF(D848="Day trade",MAX(0,N848)*0.01,IF(L848*0.00005&gt;1,L848*0.00005,0))))</f>
        <v/>
      </c>
      <c r="L848" s="11">
        <f>IF(OR(A848="",E848="",G848="",H848=""),"",E848*H848*IF(F848="",1,F848))</f>
        <v/>
      </c>
      <c r="M848" s="11">
        <f>IF(OR(A848="",E848="",G848="",H848=""),"",(H848-G848)*E848*IF(F848="",1,F848))</f>
        <v/>
      </c>
      <c r="N848" s="11">
        <f>IF(OR(A848="",E848="",G848="",H848=""),"",M848-N(I848))</f>
        <v/>
      </c>
      <c r="O848" s="12">
        <f>IF(A848="","",YEAR(A848)*100+MONTH(A848))</f>
        <v/>
      </c>
      <c r="P848" s="7" t="n"/>
    </row>
    <row r="849">
      <c r="A849" s="6" t="n"/>
      <c r="B849" s="7" t="n"/>
      <c r="C849" s="7" t="n"/>
      <c r="D849" s="7" t="n"/>
      <c r="E849" s="7" t="n"/>
      <c r="F849" s="8" t="n"/>
      <c r="G849" s="9" t="n"/>
      <c r="H849" s="9" t="n"/>
      <c r="I849" s="10" t="n"/>
      <c r="J849" s="10" t="n"/>
      <c r="K849" s="11">
        <f>IF(OR(OR(A849="",E849="",G849="",H849=""),D849=""),"",IF(J849&lt;&gt;"",J849,IF(D849="Day trade",MAX(0,N849)*0.01,IF(L849*0.00005&gt;1,L849*0.00005,0))))</f>
        <v/>
      </c>
      <c r="L849" s="11">
        <f>IF(OR(A849="",E849="",G849="",H849=""),"",E849*H849*IF(F849="",1,F849))</f>
        <v/>
      </c>
      <c r="M849" s="11">
        <f>IF(OR(A849="",E849="",G849="",H849=""),"",(H849-G849)*E849*IF(F849="",1,F849))</f>
        <v/>
      </c>
      <c r="N849" s="11">
        <f>IF(OR(A849="",E849="",G849="",H849=""),"",M849-N(I849))</f>
        <v/>
      </c>
      <c r="O849" s="12">
        <f>IF(A849="","",YEAR(A849)*100+MONTH(A849))</f>
        <v/>
      </c>
      <c r="P849" s="7" t="n"/>
    </row>
    <row r="850">
      <c r="A850" s="6" t="n"/>
      <c r="B850" s="7" t="n"/>
      <c r="C850" s="7" t="n"/>
      <c r="D850" s="7" t="n"/>
      <c r="E850" s="7" t="n"/>
      <c r="F850" s="8" t="n"/>
      <c r="G850" s="9" t="n"/>
      <c r="H850" s="9" t="n"/>
      <c r="I850" s="10" t="n"/>
      <c r="J850" s="10" t="n"/>
      <c r="K850" s="11">
        <f>IF(OR(OR(A850="",E850="",G850="",H850=""),D850=""),"",IF(J850&lt;&gt;"",J850,IF(D850="Day trade",MAX(0,N850)*0.01,IF(L850*0.00005&gt;1,L850*0.00005,0))))</f>
        <v/>
      </c>
      <c r="L850" s="11">
        <f>IF(OR(A850="",E850="",G850="",H850=""),"",E850*H850*IF(F850="",1,F850))</f>
        <v/>
      </c>
      <c r="M850" s="11">
        <f>IF(OR(A850="",E850="",G850="",H850=""),"",(H850-G850)*E850*IF(F850="",1,F850))</f>
        <v/>
      </c>
      <c r="N850" s="11">
        <f>IF(OR(A850="",E850="",G850="",H850=""),"",M850-N(I850))</f>
        <v/>
      </c>
      <c r="O850" s="12">
        <f>IF(A850="","",YEAR(A850)*100+MONTH(A850))</f>
        <v/>
      </c>
      <c r="P850" s="7" t="n"/>
    </row>
    <row r="851">
      <c r="A851" s="6" t="n"/>
      <c r="B851" s="7" t="n"/>
      <c r="C851" s="7" t="n"/>
      <c r="D851" s="7" t="n"/>
      <c r="E851" s="7" t="n"/>
      <c r="F851" s="8" t="n"/>
      <c r="G851" s="9" t="n"/>
      <c r="H851" s="9" t="n"/>
      <c r="I851" s="10" t="n"/>
      <c r="J851" s="10" t="n"/>
      <c r="K851" s="11">
        <f>IF(OR(OR(A851="",E851="",G851="",H851=""),D851=""),"",IF(J851&lt;&gt;"",J851,IF(D851="Day trade",MAX(0,N851)*0.01,IF(L851*0.00005&gt;1,L851*0.00005,0))))</f>
        <v/>
      </c>
      <c r="L851" s="11">
        <f>IF(OR(A851="",E851="",G851="",H851=""),"",E851*H851*IF(F851="",1,F851))</f>
        <v/>
      </c>
      <c r="M851" s="11">
        <f>IF(OR(A851="",E851="",G851="",H851=""),"",(H851-G851)*E851*IF(F851="",1,F851))</f>
        <v/>
      </c>
      <c r="N851" s="11">
        <f>IF(OR(A851="",E851="",G851="",H851=""),"",M851-N(I851))</f>
        <v/>
      </c>
      <c r="O851" s="12">
        <f>IF(A851="","",YEAR(A851)*100+MONTH(A851))</f>
        <v/>
      </c>
      <c r="P851" s="7" t="n"/>
    </row>
    <row r="852">
      <c r="A852" s="6" t="n"/>
      <c r="B852" s="7" t="n"/>
      <c r="C852" s="7" t="n"/>
      <c r="D852" s="7" t="n"/>
      <c r="E852" s="7" t="n"/>
      <c r="F852" s="8" t="n"/>
      <c r="G852" s="9" t="n"/>
      <c r="H852" s="9" t="n"/>
      <c r="I852" s="10" t="n"/>
      <c r="J852" s="10" t="n"/>
      <c r="K852" s="11">
        <f>IF(OR(OR(A852="",E852="",G852="",H852=""),D852=""),"",IF(J852&lt;&gt;"",J852,IF(D852="Day trade",MAX(0,N852)*0.01,IF(L852*0.00005&gt;1,L852*0.00005,0))))</f>
        <v/>
      </c>
      <c r="L852" s="11">
        <f>IF(OR(A852="",E852="",G852="",H852=""),"",E852*H852*IF(F852="",1,F852))</f>
        <v/>
      </c>
      <c r="M852" s="11">
        <f>IF(OR(A852="",E852="",G852="",H852=""),"",(H852-G852)*E852*IF(F852="",1,F852))</f>
        <v/>
      </c>
      <c r="N852" s="11">
        <f>IF(OR(A852="",E852="",G852="",H852=""),"",M852-N(I852))</f>
        <v/>
      </c>
      <c r="O852" s="12">
        <f>IF(A852="","",YEAR(A852)*100+MONTH(A852))</f>
        <v/>
      </c>
      <c r="P852" s="7" t="n"/>
    </row>
    <row r="853">
      <c r="A853" s="6" t="n"/>
      <c r="B853" s="7" t="n"/>
      <c r="C853" s="7" t="n"/>
      <c r="D853" s="7" t="n"/>
      <c r="E853" s="7" t="n"/>
      <c r="F853" s="8" t="n"/>
      <c r="G853" s="9" t="n"/>
      <c r="H853" s="9" t="n"/>
      <c r="I853" s="10" t="n"/>
      <c r="J853" s="10" t="n"/>
      <c r="K853" s="11">
        <f>IF(OR(OR(A853="",E853="",G853="",H853=""),D853=""),"",IF(J853&lt;&gt;"",J853,IF(D853="Day trade",MAX(0,N853)*0.01,IF(L853*0.00005&gt;1,L853*0.00005,0))))</f>
        <v/>
      </c>
      <c r="L853" s="11">
        <f>IF(OR(A853="",E853="",G853="",H853=""),"",E853*H853*IF(F853="",1,F853))</f>
        <v/>
      </c>
      <c r="M853" s="11">
        <f>IF(OR(A853="",E853="",G853="",H853=""),"",(H853-G853)*E853*IF(F853="",1,F853))</f>
        <v/>
      </c>
      <c r="N853" s="11">
        <f>IF(OR(A853="",E853="",G853="",H853=""),"",M853-N(I853))</f>
        <v/>
      </c>
      <c r="O853" s="12">
        <f>IF(A853="","",YEAR(A853)*100+MONTH(A853))</f>
        <v/>
      </c>
      <c r="P853" s="7" t="n"/>
    </row>
    <row r="854">
      <c r="A854" s="6" t="n"/>
      <c r="B854" s="7" t="n"/>
      <c r="C854" s="7" t="n"/>
      <c r="D854" s="7" t="n"/>
      <c r="E854" s="7" t="n"/>
      <c r="F854" s="8" t="n"/>
      <c r="G854" s="9" t="n"/>
      <c r="H854" s="9" t="n"/>
      <c r="I854" s="10" t="n"/>
      <c r="J854" s="10" t="n"/>
      <c r="K854" s="11">
        <f>IF(OR(OR(A854="",E854="",G854="",H854=""),D854=""),"",IF(J854&lt;&gt;"",J854,IF(D854="Day trade",MAX(0,N854)*0.01,IF(L854*0.00005&gt;1,L854*0.00005,0))))</f>
        <v/>
      </c>
      <c r="L854" s="11">
        <f>IF(OR(A854="",E854="",G854="",H854=""),"",E854*H854*IF(F854="",1,F854))</f>
        <v/>
      </c>
      <c r="M854" s="11">
        <f>IF(OR(A854="",E854="",G854="",H854=""),"",(H854-G854)*E854*IF(F854="",1,F854))</f>
        <v/>
      </c>
      <c r="N854" s="11">
        <f>IF(OR(A854="",E854="",G854="",H854=""),"",M854-N(I854))</f>
        <v/>
      </c>
      <c r="O854" s="12">
        <f>IF(A854="","",YEAR(A854)*100+MONTH(A854))</f>
        <v/>
      </c>
      <c r="P854" s="7" t="n"/>
    </row>
    <row r="855">
      <c r="A855" s="6" t="n"/>
      <c r="B855" s="7" t="n"/>
      <c r="C855" s="7" t="n"/>
      <c r="D855" s="7" t="n"/>
      <c r="E855" s="7" t="n"/>
      <c r="F855" s="8" t="n"/>
      <c r="G855" s="9" t="n"/>
      <c r="H855" s="9" t="n"/>
      <c r="I855" s="10" t="n"/>
      <c r="J855" s="10" t="n"/>
      <c r="K855" s="11">
        <f>IF(OR(OR(A855="",E855="",G855="",H855=""),D855=""),"",IF(J855&lt;&gt;"",J855,IF(D855="Day trade",MAX(0,N855)*0.01,IF(L855*0.00005&gt;1,L855*0.00005,0))))</f>
        <v/>
      </c>
      <c r="L855" s="11">
        <f>IF(OR(A855="",E855="",G855="",H855=""),"",E855*H855*IF(F855="",1,F855))</f>
        <v/>
      </c>
      <c r="M855" s="11">
        <f>IF(OR(A855="",E855="",G855="",H855=""),"",(H855-G855)*E855*IF(F855="",1,F855))</f>
        <v/>
      </c>
      <c r="N855" s="11">
        <f>IF(OR(A855="",E855="",G855="",H855=""),"",M855-N(I855))</f>
        <v/>
      </c>
      <c r="O855" s="12">
        <f>IF(A855="","",YEAR(A855)*100+MONTH(A855))</f>
        <v/>
      </c>
      <c r="P855" s="7" t="n"/>
    </row>
    <row r="856">
      <c r="A856" s="6" t="n"/>
      <c r="B856" s="7" t="n"/>
      <c r="C856" s="7" t="n"/>
      <c r="D856" s="7" t="n"/>
      <c r="E856" s="7" t="n"/>
      <c r="F856" s="8" t="n"/>
      <c r="G856" s="9" t="n"/>
      <c r="H856" s="9" t="n"/>
      <c r="I856" s="10" t="n"/>
      <c r="J856" s="10" t="n"/>
      <c r="K856" s="11">
        <f>IF(OR(OR(A856="",E856="",G856="",H856=""),D856=""),"",IF(J856&lt;&gt;"",J856,IF(D856="Day trade",MAX(0,N856)*0.01,IF(L856*0.00005&gt;1,L856*0.00005,0))))</f>
        <v/>
      </c>
      <c r="L856" s="11">
        <f>IF(OR(A856="",E856="",G856="",H856=""),"",E856*H856*IF(F856="",1,F856))</f>
        <v/>
      </c>
      <c r="M856" s="11">
        <f>IF(OR(A856="",E856="",G856="",H856=""),"",(H856-G856)*E856*IF(F856="",1,F856))</f>
        <v/>
      </c>
      <c r="N856" s="11">
        <f>IF(OR(A856="",E856="",G856="",H856=""),"",M856-N(I856))</f>
        <v/>
      </c>
      <c r="O856" s="12">
        <f>IF(A856="","",YEAR(A856)*100+MONTH(A856))</f>
        <v/>
      </c>
      <c r="P856" s="7" t="n"/>
    </row>
    <row r="857">
      <c r="A857" s="6" t="n"/>
      <c r="B857" s="7" t="n"/>
      <c r="C857" s="7" t="n"/>
      <c r="D857" s="7" t="n"/>
      <c r="E857" s="7" t="n"/>
      <c r="F857" s="8" t="n"/>
      <c r="G857" s="9" t="n"/>
      <c r="H857" s="9" t="n"/>
      <c r="I857" s="10" t="n"/>
      <c r="J857" s="10" t="n"/>
      <c r="K857" s="11">
        <f>IF(OR(OR(A857="",E857="",G857="",H857=""),D857=""),"",IF(J857&lt;&gt;"",J857,IF(D857="Day trade",MAX(0,N857)*0.01,IF(L857*0.00005&gt;1,L857*0.00005,0))))</f>
        <v/>
      </c>
      <c r="L857" s="11">
        <f>IF(OR(A857="",E857="",G857="",H857=""),"",E857*H857*IF(F857="",1,F857))</f>
        <v/>
      </c>
      <c r="M857" s="11">
        <f>IF(OR(A857="",E857="",G857="",H857=""),"",(H857-G857)*E857*IF(F857="",1,F857))</f>
        <v/>
      </c>
      <c r="N857" s="11">
        <f>IF(OR(A857="",E857="",G857="",H857=""),"",M857-N(I857))</f>
        <v/>
      </c>
      <c r="O857" s="12">
        <f>IF(A857="","",YEAR(A857)*100+MONTH(A857))</f>
        <v/>
      </c>
      <c r="P857" s="7" t="n"/>
    </row>
    <row r="858">
      <c r="A858" s="6" t="n"/>
      <c r="B858" s="7" t="n"/>
      <c r="C858" s="7" t="n"/>
      <c r="D858" s="7" t="n"/>
      <c r="E858" s="7" t="n"/>
      <c r="F858" s="8" t="n"/>
      <c r="G858" s="9" t="n"/>
      <c r="H858" s="9" t="n"/>
      <c r="I858" s="10" t="n"/>
      <c r="J858" s="10" t="n"/>
      <c r="K858" s="11">
        <f>IF(OR(OR(A858="",E858="",G858="",H858=""),D858=""),"",IF(J858&lt;&gt;"",J858,IF(D858="Day trade",MAX(0,N858)*0.01,IF(L858*0.00005&gt;1,L858*0.00005,0))))</f>
        <v/>
      </c>
      <c r="L858" s="11">
        <f>IF(OR(A858="",E858="",G858="",H858=""),"",E858*H858*IF(F858="",1,F858))</f>
        <v/>
      </c>
      <c r="M858" s="11">
        <f>IF(OR(A858="",E858="",G858="",H858=""),"",(H858-G858)*E858*IF(F858="",1,F858))</f>
        <v/>
      </c>
      <c r="N858" s="11">
        <f>IF(OR(A858="",E858="",G858="",H858=""),"",M858-N(I858))</f>
        <v/>
      </c>
      <c r="O858" s="12">
        <f>IF(A858="","",YEAR(A858)*100+MONTH(A858))</f>
        <v/>
      </c>
      <c r="P858" s="7" t="n"/>
    </row>
    <row r="859">
      <c r="A859" s="6" t="n"/>
      <c r="B859" s="7" t="n"/>
      <c r="C859" s="7" t="n"/>
      <c r="D859" s="7" t="n"/>
      <c r="E859" s="7" t="n"/>
      <c r="F859" s="8" t="n"/>
      <c r="G859" s="9" t="n"/>
      <c r="H859" s="9" t="n"/>
      <c r="I859" s="10" t="n"/>
      <c r="J859" s="10" t="n"/>
      <c r="K859" s="11">
        <f>IF(OR(OR(A859="",E859="",G859="",H859=""),D859=""),"",IF(J859&lt;&gt;"",J859,IF(D859="Day trade",MAX(0,N859)*0.01,IF(L859*0.00005&gt;1,L859*0.00005,0))))</f>
        <v/>
      </c>
      <c r="L859" s="11">
        <f>IF(OR(A859="",E859="",G859="",H859=""),"",E859*H859*IF(F859="",1,F859))</f>
        <v/>
      </c>
      <c r="M859" s="11">
        <f>IF(OR(A859="",E859="",G859="",H859=""),"",(H859-G859)*E859*IF(F859="",1,F859))</f>
        <v/>
      </c>
      <c r="N859" s="11">
        <f>IF(OR(A859="",E859="",G859="",H859=""),"",M859-N(I859))</f>
        <v/>
      </c>
      <c r="O859" s="12">
        <f>IF(A859="","",YEAR(A859)*100+MONTH(A859))</f>
        <v/>
      </c>
      <c r="P859" s="7" t="n"/>
    </row>
    <row r="860">
      <c r="A860" s="6" t="n"/>
      <c r="B860" s="7" t="n"/>
      <c r="C860" s="7" t="n"/>
      <c r="D860" s="7" t="n"/>
      <c r="E860" s="7" t="n"/>
      <c r="F860" s="8" t="n"/>
      <c r="G860" s="9" t="n"/>
      <c r="H860" s="9" t="n"/>
      <c r="I860" s="10" t="n"/>
      <c r="J860" s="10" t="n"/>
      <c r="K860" s="11">
        <f>IF(OR(OR(A860="",E860="",G860="",H860=""),D860=""),"",IF(J860&lt;&gt;"",J860,IF(D860="Day trade",MAX(0,N860)*0.01,IF(L860*0.00005&gt;1,L860*0.00005,0))))</f>
        <v/>
      </c>
      <c r="L860" s="11">
        <f>IF(OR(A860="",E860="",G860="",H860=""),"",E860*H860*IF(F860="",1,F860))</f>
        <v/>
      </c>
      <c r="M860" s="11">
        <f>IF(OR(A860="",E860="",G860="",H860=""),"",(H860-G860)*E860*IF(F860="",1,F860))</f>
        <v/>
      </c>
      <c r="N860" s="11">
        <f>IF(OR(A860="",E860="",G860="",H860=""),"",M860-N(I860))</f>
        <v/>
      </c>
      <c r="O860" s="12">
        <f>IF(A860="","",YEAR(A860)*100+MONTH(A860))</f>
        <v/>
      </c>
      <c r="P860" s="7" t="n"/>
    </row>
    <row r="861">
      <c r="A861" s="6" t="n"/>
      <c r="B861" s="7" t="n"/>
      <c r="C861" s="7" t="n"/>
      <c r="D861" s="7" t="n"/>
      <c r="E861" s="7" t="n"/>
      <c r="F861" s="8" t="n"/>
      <c r="G861" s="9" t="n"/>
      <c r="H861" s="9" t="n"/>
      <c r="I861" s="10" t="n"/>
      <c r="J861" s="10" t="n"/>
      <c r="K861" s="11">
        <f>IF(OR(OR(A861="",E861="",G861="",H861=""),D861=""),"",IF(J861&lt;&gt;"",J861,IF(D861="Day trade",MAX(0,N861)*0.01,IF(L861*0.00005&gt;1,L861*0.00005,0))))</f>
        <v/>
      </c>
      <c r="L861" s="11">
        <f>IF(OR(A861="",E861="",G861="",H861=""),"",E861*H861*IF(F861="",1,F861))</f>
        <v/>
      </c>
      <c r="M861" s="11">
        <f>IF(OR(A861="",E861="",G861="",H861=""),"",(H861-G861)*E861*IF(F861="",1,F861))</f>
        <v/>
      </c>
      <c r="N861" s="11">
        <f>IF(OR(A861="",E861="",G861="",H861=""),"",M861-N(I861))</f>
        <v/>
      </c>
      <c r="O861" s="12">
        <f>IF(A861="","",YEAR(A861)*100+MONTH(A861))</f>
        <v/>
      </c>
      <c r="P861" s="7" t="n"/>
    </row>
    <row r="862">
      <c r="A862" s="6" t="n"/>
      <c r="B862" s="7" t="n"/>
      <c r="C862" s="7" t="n"/>
      <c r="D862" s="7" t="n"/>
      <c r="E862" s="7" t="n"/>
      <c r="F862" s="8" t="n"/>
      <c r="G862" s="9" t="n"/>
      <c r="H862" s="9" t="n"/>
      <c r="I862" s="10" t="n"/>
      <c r="J862" s="10" t="n"/>
      <c r="K862" s="11">
        <f>IF(OR(OR(A862="",E862="",G862="",H862=""),D862=""),"",IF(J862&lt;&gt;"",J862,IF(D862="Day trade",MAX(0,N862)*0.01,IF(L862*0.00005&gt;1,L862*0.00005,0))))</f>
        <v/>
      </c>
      <c r="L862" s="11">
        <f>IF(OR(A862="",E862="",G862="",H862=""),"",E862*H862*IF(F862="",1,F862))</f>
        <v/>
      </c>
      <c r="M862" s="11">
        <f>IF(OR(A862="",E862="",G862="",H862=""),"",(H862-G862)*E862*IF(F862="",1,F862))</f>
        <v/>
      </c>
      <c r="N862" s="11">
        <f>IF(OR(A862="",E862="",G862="",H862=""),"",M862-N(I862))</f>
        <v/>
      </c>
      <c r="O862" s="12">
        <f>IF(A862="","",YEAR(A862)*100+MONTH(A862))</f>
        <v/>
      </c>
      <c r="P862" s="7" t="n"/>
    </row>
    <row r="863">
      <c r="A863" s="6" t="n"/>
      <c r="B863" s="7" t="n"/>
      <c r="C863" s="7" t="n"/>
      <c r="D863" s="7" t="n"/>
      <c r="E863" s="7" t="n"/>
      <c r="F863" s="8" t="n"/>
      <c r="G863" s="9" t="n"/>
      <c r="H863" s="9" t="n"/>
      <c r="I863" s="10" t="n"/>
      <c r="J863" s="10" t="n"/>
      <c r="K863" s="11">
        <f>IF(OR(OR(A863="",E863="",G863="",H863=""),D863=""),"",IF(J863&lt;&gt;"",J863,IF(D863="Day trade",MAX(0,N863)*0.01,IF(L863*0.00005&gt;1,L863*0.00005,0))))</f>
        <v/>
      </c>
      <c r="L863" s="11">
        <f>IF(OR(A863="",E863="",G863="",H863=""),"",E863*H863*IF(F863="",1,F863))</f>
        <v/>
      </c>
      <c r="M863" s="11">
        <f>IF(OR(A863="",E863="",G863="",H863=""),"",(H863-G863)*E863*IF(F863="",1,F863))</f>
        <v/>
      </c>
      <c r="N863" s="11">
        <f>IF(OR(A863="",E863="",G863="",H863=""),"",M863-N(I863))</f>
        <v/>
      </c>
      <c r="O863" s="12">
        <f>IF(A863="","",YEAR(A863)*100+MONTH(A863))</f>
        <v/>
      </c>
      <c r="P863" s="7" t="n"/>
    </row>
    <row r="864">
      <c r="A864" s="6" t="n"/>
      <c r="B864" s="7" t="n"/>
      <c r="C864" s="7" t="n"/>
      <c r="D864" s="7" t="n"/>
      <c r="E864" s="7" t="n"/>
      <c r="F864" s="8" t="n"/>
      <c r="G864" s="9" t="n"/>
      <c r="H864" s="9" t="n"/>
      <c r="I864" s="10" t="n"/>
      <c r="J864" s="10" t="n"/>
      <c r="K864" s="11">
        <f>IF(OR(OR(A864="",E864="",G864="",H864=""),D864=""),"",IF(J864&lt;&gt;"",J864,IF(D864="Day trade",MAX(0,N864)*0.01,IF(L864*0.00005&gt;1,L864*0.00005,0))))</f>
        <v/>
      </c>
      <c r="L864" s="11">
        <f>IF(OR(A864="",E864="",G864="",H864=""),"",E864*H864*IF(F864="",1,F864))</f>
        <v/>
      </c>
      <c r="M864" s="11">
        <f>IF(OR(A864="",E864="",G864="",H864=""),"",(H864-G864)*E864*IF(F864="",1,F864))</f>
        <v/>
      </c>
      <c r="N864" s="11">
        <f>IF(OR(A864="",E864="",G864="",H864=""),"",M864-N(I864))</f>
        <v/>
      </c>
      <c r="O864" s="12">
        <f>IF(A864="","",YEAR(A864)*100+MONTH(A864))</f>
        <v/>
      </c>
      <c r="P864" s="7" t="n"/>
    </row>
    <row r="865">
      <c r="A865" s="6" t="n"/>
      <c r="B865" s="7" t="n"/>
      <c r="C865" s="7" t="n"/>
      <c r="D865" s="7" t="n"/>
      <c r="E865" s="7" t="n"/>
      <c r="F865" s="8" t="n"/>
      <c r="G865" s="9" t="n"/>
      <c r="H865" s="9" t="n"/>
      <c r="I865" s="10" t="n"/>
      <c r="J865" s="10" t="n"/>
      <c r="K865" s="11">
        <f>IF(OR(OR(A865="",E865="",G865="",H865=""),D865=""),"",IF(J865&lt;&gt;"",J865,IF(D865="Day trade",MAX(0,N865)*0.01,IF(L865*0.00005&gt;1,L865*0.00005,0))))</f>
        <v/>
      </c>
      <c r="L865" s="11">
        <f>IF(OR(A865="",E865="",G865="",H865=""),"",E865*H865*IF(F865="",1,F865))</f>
        <v/>
      </c>
      <c r="M865" s="11">
        <f>IF(OR(A865="",E865="",G865="",H865=""),"",(H865-G865)*E865*IF(F865="",1,F865))</f>
        <v/>
      </c>
      <c r="N865" s="11">
        <f>IF(OR(A865="",E865="",G865="",H865=""),"",M865-N(I865))</f>
        <v/>
      </c>
      <c r="O865" s="12">
        <f>IF(A865="","",YEAR(A865)*100+MONTH(A865))</f>
        <v/>
      </c>
      <c r="P865" s="7" t="n"/>
    </row>
    <row r="866">
      <c r="A866" s="6" t="n"/>
      <c r="B866" s="7" t="n"/>
      <c r="C866" s="7" t="n"/>
      <c r="D866" s="7" t="n"/>
      <c r="E866" s="7" t="n"/>
      <c r="F866" s="8" t="n"/>
      <c r="G866" s="9" t="n"/>
      <c r="H866" s="9" t="n"/>
      <c r="I866" s="10" t="n"/>
      <c r="J866" s="10" t="n"/>
      <c r="K866" s="11">
        <f>IF(OR(OR(A866="",E866="",G866="",H866=""),D866=""),"",IF(J866&lt;&gt;"",J866,IF(D866="Day trade",MAX(0,N866)*0.01,IF(L866*0.00005&gt;1,L866*0.00005,0))))</f>
        <v/>
      </c>
      <c r="L866" s="11">
        <f>IF(OR(A866="",E866="",G866="",H866=""),"",E866*H866*IF(F866="",1,F866))</f>
        <v/>
      </c>
      <c r="M866" s="11">
        <f>IF(OR(A866="",E866="",G866="",H866=""),"",(H866-G866)*E866*IF(F866="",1,F866))</f>
        <v/>
      </c>
      <c r="N866" s="11">
        <f>IF(OR(A866="",E866="",G866="",H866=""),"",M866-N(I866))</f>
        <v/>
      </c>
      <c r="O866" s="12">
        <f>IF(A866="","",YEAR(A866)*100+MONTH(A866))</f>
        <v/>
      </c>
      <c r="P866" s="7" t="n"/>
    </row>
    <row r="867">
      <c r="A867" s="6" t="n"/>
      <c r="B867" s="7" t="n"/>
      <c r="C867" s="7" t="n"/>
      <c r="D867" s="7" t="n"/>
      <c r="E867" s="7" t="n"/>
      <c r="F867" s="8" t="n"/>
      <c r="G867" s="9" t="n"/>
      <c r="H867" s="9" t="n"/>
      <c r="I867" s="10" t="n"/>
      <c r="J867" s="10" t="n"/>
      <c r="K867" s="11">
        <f>IF(OR(OR(A867="",E867="",G867="",H867=""),D867=""),"",IF(J867&lt;&gt;"",J867,IF(D867="Day trade",MAX(0,N867)*0.01,IF(L867*0.00005&gt;1,L867*0.00005,0))))</f>
        <v/>
      </c>
      <c r="L867" s="11">
        <f>IF(OR(A867="",E867="",G867="",H867=""),"",E867*H867*IF(F867="",1,F867))</f>
        <v/>
      </c>
      <c r="M867" s="11">
        <f>IF(OR(A867="",E867="",G867="",H867=""),"",(H867-G867)*E867*IF(F867="",1,F867))</f>
        <v/>
      </c>
      <c r="N867" s="11">
        <f>IF(OR(A867="",E867="",G867="",H867=""),"",M867-N(I867))</f>
        <v/>
      </c>
      <c r="O867" s="12">
        <f>IF(A867="","",YEAR(A867)*100+MONTH(A867))</f>
        <v/>
      </c>
      <c r="P867" s="7" t="n"/>
    </row>
    <row r="868">
      <c r="A868" s="6" t="n"/>
      <c r="B868" s="7" t="n"/>
      <c r="C868" s="7" t="n"/>
      <c r="D868" s="7" t="n"/>
      <c r="E868" s="7" t="n"/>
      <c r="F868" s="8" t="n"/>
      <c r="G868" s="9" t="n"/>
      <c r="H868" s="9" t="n"/>
      <c r="I868" s="10" t="n"/>
      <c r="J868" s="10" t="n"/>
      <c r="K868" s="11">
        <f>IF(OR(OR(A868="",E868="",G868="",H868=""),D868=""),"",IF(J868&lt;&gt;"",J868,IF(D868="Day trade",MAX(0,N868)*0.01,IF(L868*0.00005&gt;1,L868*0.00005,0))))</f>
        <v/>
      </c>
      <c r="L868" s="11">
        <f>IF(OR(A868="",E868="",G868="",H868=""),"",E868*H868*IF(F868="",1,F868))</f>
        <v/>
      </c>
      <c r="M868" s="11">
        <f>IF(OR(A868="",E868="",G868="",H868=""),"",(H868-G868)*E868*IF(F868="",1,F868))</f>
        <v/>
      </c>
      <c r="N868" s="11">
        <f>IF(OR(A868="",E868="",G868="",H868=""),"",M868-N(I868))</f>
        <v/>
      </c>
      <c r="O868" s="12">
        <f>IF(A868="","",YEAR(A868)*100+MONTH(A868))</f>
        <v/>
      </c>
      <c r="P868" s="7" t="n"/>
    </row>
    <row r="869">
      <c r="A869" s="6" t="n"/>
      <c r="B869" s="7" t="n"/>
      <c r="C869" s="7" t="n"/>
      <c r="D869" s="7" t="n"/>
      <c r="E869" s="7" t="n"/>
      <c r="F869" s="8" t="n"/>
      <c r="G869" s="9" t="n"/>
      <c r="H869" s="9" t="n"/>
      <c r="I869" s="10" t="n"/>
      <c r="J869" s="10" t="n"/>
      <c r="K869" s="11">
        <f>IF(OR(OR(A869="",E869="",G869="",H869=""),D869=""),"",IF(J869&lt;&gt;"",J869,IF(D869="Day trade",MAX(0,N869)*0.01,IF(L869*0.00005&gt;1,L869*0.00005,0))))</f>
        <v/>
      </c>
      <c r="L869" s="11">
        <f>IF(OR(A869="",E869="",G869="",H869=""),"",E869*H869*IF(F869="",1,F869))</f>
        <v/>
      </c>
      <c r="M869" s="11">
        <f>IF(OR(A869="",E869="",G869="",H869=""),"",(H869-G869)*E869*IF(F869="",1,F869))</f>
        <v/>
      </c>
      <c r="N869" s="11">
        <f>IF(OR(A869="",E869="",G869="",H869=""),"",M869-N(I869))</f>
        <v/>
      </c>
      <c r="O869" s="12">
        <f>IF(A869="","",YEAR(A869)*100+MONTH(A869))</f>
        <v/>
      </c>
      <c r="P869" s="7" t="n"/>
    </row>
    <row r="870">
      <c r="A870" s="6" t="n"/>
      <c r="B870" s="7" t="n"/>
      <c r="C870" s="7" t="n"/>
      <c r="D870" s="7" t="n"/>
      <c r="E870" s="7" t="n"/>
      <c r="F870" s="8" t="n"/>
      <c r="G870" s="9" t="n"/>
      <c r="H870" s="9" t="n"/>
      <c r="I870" s="10" t="n"/>
      <c r="J870" s="10" t="n"/>
      <c r="K870" s="11">
        <f>IF(OR(OR(A870="",E870="",G870="",H870=""),D870=""),"",IF(J870&lt;&gt;"",J870,IF(D870="Day trade",MAX(0,N870)*0.01,IF(L870*0.00005&gt;1,L870*0.00005,0))))</f>
        <v/>
      </c>
      <c r="L870" s="11">
        <f>IF(OR(A870="",E870="",G870="",H870=""),"",E870*H870*IF(F870="",1,F870))</f>
        <v/>
      </c>
      <c r="M870" s="11">
        <f>IF(OR(A870="",E870="",G870="",H870=""),"",(H870-G870)*E870*IF(F870="",1,F870))</f>
        <v/>
      </c>
      <c r="N870" s="11">
        <f>IF(OR(A870="",E870="",G870="",H870=""),"",M870-N(I870))</f>
        <v/>
      </c>
      <c r="O870" s="12">
        <f>IF(A870="","",YEAR(A870)*100+MONTH(A870))</f>
        <v/>
      </c>
      <c r="P870" s="7" t="n"/>
    </row>
    <row r="871">
      <c r="A871" s="6" t="n"/>
      <c r="B871" s="7" t="n"/>
      <c r="C871" s="7" t="n"/>
      <c r="D871" s="7" t="n"/>
      <c r="E871" s="7" t="n"/>
      <c r="F871" s="8" t="n"/>
      <c r="G871" s="9" t="n"/>
      <c r="H871" s="9" t="n"/>
      <c r="I871" s="10" t="n"/>
      <c r="J871" s="10" t="n"/>
      <c r="K871" s="11">
        <f>IF(OR(OR(A871="",E871="",G871="",H871=""),D871=""),"",IF(J871&lt;&gt;"",J871,IF(D871="Day trade",MAX(0,N871)*0.01,IF(L871*0.00005&gt;1,L871*0.00005,0))))</f>
        <v/>
      </c>
      <c r="L871" s="11">
        <f>IF(OR(A871="",E871="",G871="",H871=""),"",E871*H871*IF(F871="",1,F871))</f>
        <v/>
      </c>
      <c r="M871" s="11">
        <f>IF(OR(A871="",E871="",G871="",H871=""),"",(H871-G871)*E871*IF(F871="",1,F871))</f>
        <v/>
      </c>
      <c r="N871" s="11">
        <f>IF(OR(A871="",E871="",G871="",H871=""),"",M871-N(I871))</f>
        <v/>
      </c>
      <c r="O871" s="12">
        <f>IF(A871="","",YEAR(A871)*100+MONTH(A871))</f>
        <v/>
      </c>
      <c r="P871" s="7" t="n"/>
    </row>
    <row r="872">
      <c r="A872" s="6" t="n"/>
      <c r="B872" s="7" t="n"/>
      <c r="C872" s="7" t="n"/>
      <c r="D872" s="7" t="n"/>
      <c r="E872" s="7" t="n"/>
      <c r="F872" s="8" t="n"/>
      <c r="G872" s="9" t="n"/>
      <c r="H872" s="9" t="n"/>
      <c r="I872" s="10" t="n"/>
      <c r="J872" s="10" t="n"/>
      <c r="K872" s="11">
        <f>IF(OR(OR(A872="",E872="",G872="",H872=""),D872=""),"",IF(J872&lt;&gt;"",J872,IF(D872="Day trade",MAX(0,N872)*0.01,IF(L872*0.00005&gt;1,L872*0.00005,0))))</f>
        <v/>
      </c>
      <c r="L872" s="11">
        <f>IF(OR(A872="",E872="",G872="",H872=""),"",E872*H872*IF(F872="",1,F872))</f>
        <v/>
      </c>
      <c r="M872" s="11">
        <f>IF(OR(A872="",E872="",G872="",H872=""),"",(H872-G872)*E872*IF(F872="",1,F872))</f>
        <v/>
      </c>
      <c r="N872" s="11">
        <f>IF(OR(A872="",E872="",G872="",H872=""),"",M872-N(I872))</f>
        <v/>
      </c>
      <c r="O872" s="12">
        <f>IF(A872="","",YEAR(A872)*100+MONTH(A872))</f>
        <v/>
      </c>
      <c r="P872" s="7" t="n"/>
    </row>
    <row r="873">
      <c r="A873" s="6" t="n"/>
      <c r="B873" s="7" t="n"/>
      <c r="C873" s="7" t="n"/>
      <c r="D873" s="7" t="n"/>
      <c r="E873" s="7" t="n"/>
      <c r="F873" s="8" t="n"/>
      <c r="G873" s="9" t="n"/>
      <c r="H873" s="9" t="n"/>
      <c r="I873" s="10" t="n"/>
      <c r="J873" s="10" t="n"/>
      <c r="K873" s="11">
        <f>IF(OR(OR(A873="",E873="",G873="",H873=""),D873=""),"",IF(J873&lt;&gt;"",J873,IF(D873="Day trade",MAX(0,N873)*0.01,IF(L873*0.00005&gt;1,L873*0.00005,0))))</f>
        <v/>
      </c>
      <c r="L873" s="11">
        <f>IF(OR(A873="",E873="",G873="",H873=""),"",E873*H873*IF(F873="",1,F873))</f>
        <v/>
      </c>
      <c r="M873" s="11">
        <f>IF(OR(A873="",E873="",G873="",H873=""),"",(H873-G873)*E873*IF(F873="",1,F873))</f>
        <v/>
      </c>
      <c r="N873" s="11">
        <f>IF(OR(A873="",E873="",G873="",H873=""),"",M873-N(I873))</f>
        <v/>
      </c>
      <c r="O873" s="12">
        <f>IF(A873="","",YEAR(A873)*100+MONTH(A873))</f>
        <v/>
      </c>
      <c r="P873" s="7" t="n"/>
    </row>
    <row r="874">
      <c r="A874" s="6" t="n"/>
      <c r="B874" s="7" t="n"/>
      <c r="C874" s="7" t="n"/>
      <c r="D874" s="7" t="n"/>
      <c r="E874" s="7" t="n"/>
      <c r="F874" s="8" t="n"/>
      <c r="G874" s="9" t="n"/>
      <c r="H874" s="9" t="n"/>
      <c r="I874" s="10" t="n"/>
      <c r="J874" s="10" t="n"/>
      <c r="K874" s="11">
        <f>IF(OR(OR(A874="",E874="",G874="",H874=""),D874=""),"",IF(J874&lt;&gt;"",J874,IF(D874="Day trade",MAX(0,N874)*0.01,IF(L874*0.00005&gt;1,L874*0.00005,0))))</f>
        <v/>
      </c>
      <c r="L874" s="11">
        <f>IF(OR(A874="",E874="",G874="",H874=""),"",E874*H874*IF(F874="",1,F874))</f>
        <v/>
      </c>
      <c r="M874" s="11">
        <f>IF(OR(A874="",E874="",G874="",H874=""),"",(H874-G874)*E874*IF(F874="",1,F874))</f>
        <v/>
      </c>
      <c r="N874" s="11">
        <f>IF(OR(A874="",E874="",G874="",H874=""),"",M874-N(I874))</f>
        <v/>
      </c>
      <c r="O874" s="12">
        <f>IF(A874="","",YEAR(A874)*100+MONTH(A874))</f>
        <v/>
      </c>
      <c r="P874" s="7" t="n"/>
    </row>
    <row r="875">
      <c r="A875" s="6" t="n"/>
      <c r="B875" s="7" t="n"/>
      <c r="C875" s="7" t="n"/>
      <c r="D875" s="7" t="n"/>
      <c r="E875" s="7" t="n"/>
      <c r="F875" s="8" t="n"/>
      <c r="G875" s="9" t="n"/>
      <c r="H875" s="9" t="n"/>
      <c r="I875" s="10" t="n"/>
      <c r="J875" s="10" t="n"/>
      <c r="K875" s="11">
        <f>IF(OR(OR(A875="",E875="",G875="",H875=""),D875=""),"",IF(J875&lt;&gt;"",J875,IF(D875="Day trade",MAX(0,N875)*0.01,IF(L875*0.00005&gt;1,L875*0.00005,0))))</f>
        <v/>
      </c>
      <c r="L875" s="11">
        <f>IF(OR(A875="",E875="",G875="",H875=""),"",E875*H875*IF(F875="",1,F875))</f>
        <v/>
      </c>
      <c r="M875" s="11">
        <f>IF(OR(A875="",E875="",G875="",H875=""),"",(H875-G875)*E875*IF(F875="",1,F875))</f>
        <v/>
      </c>
      <c r="N875" s="11">
        <f>IF(OR(A875="",E875="",G875="",H875=""),"",M875-N(I875))</f>
        <v/>
      </c>
      <c r="O875" s="12">
        <f>IF(A875="","",YEAR(A875)*100+MONTH(A875))</f>
        <v/>
      </c>
      <c r="P875" s="7" t="n"/>
    </row>
    <row r="876">
      <c r="A876" s="6" t="n"/>
      <c r="B876" s="7" t="n"/>
      <c r="C876" s="7" t="n"/>
      <c r="D876" s="7" t="n"/>
      <c r="E876" s="7" t="n"/>
      <c r="F876" s="8" t="n"/>
      <c r="G876" s="9" t="n"/>
      <c r="H876" s="9" t="n"/>
      <c r="I876" s="10" t="n"/>
      <c r="J876" s="10" t="n"/>
      <c r="K876" s="11">
        <f>IF(OR(OR(A876="",E876="",G876="",H876=""),D876=""),"",IF(J876&lt;&gt;"",J876,IF(D876="Day trade",MAX(0,N876)*0.01,IF(L876*0.00005&gt;1,L876*0.00005,0))))</f>
        <v/>
      </c>
      <c r="L876" s="11">
        <f>IF(OR(A876="",E876="",G876="",H876=""),"",E876*H876*IF(F876="",1,F876))</f>
        <v/>
      </c>
      <c r="M876" s="11">
        <f>IF(OR(A876="",E876="",G876="",H876=""),"",(H876-G876)*E876*IF(F876="",1,F876))</f>
        <v/>
      </c>
      <c r="N876" s="11">
        <f>IF(OR(A876="",E876="",G876="",H876=""),"",M876-N(I876))</f>
        <v/>
      </c>
      <c r="O876" s="12">
        <f>IF(A876="","",YEAR(A876)*100+MONTH(A876))</f>
        <v/>
      </c>
      <c r="P876" s="7" t="n"/>
    </row>
    <row r="877">
      <c r="A877" s="6" t="n"/>
      <c r="B877" s="7" t="n"/>
      <c r="C877" s="7" t="n"/>
      <c r="D877" s="7" t="n"/>
      <c r="E877" s="7" t="n"/>
      <c r="F877" s="8" t="n"/>
      <c r="G877" s="9" t="n"/>
      <c r="H877" s="9" t="n"/>
      <c r="I877" s="10" t="n"/>
      <c r="J877" s="10" t="n"/>
      <c r="K877" s="11">
        <f>IF(OR(OR(A877="",E877="",G877="",H877=""),D877=""),"",IF(J877&lt;&gt;"",J877,IF(D877="Day trade",MAX(0,N877)*0.01,IF(L877*0.00005&gt;1,L877*0.00005,0))))</f>
        <v/>
      </c>
      <c r="L877" s="11">
        <f>IF(OR(A877="",E877="",G877="",H877=""),"",E877*H877*IF(F877="",1,F877))</f>
        <v/>
      </c>
      <c r="M877" s="11">
        <f>IF(OR(A877="",E877="",G877="",H877=""),"",(H877-G877)*E877*IF(F877="",1,F877))</f>
        <v/>
      </c>
      <c r="N877" s="11">
        <f>IF(OR(A877="",E877="",G877="",H877=""),"",M877-N(I877))</f>
        <v/>
      </c>
      <c r="O877" s="12">
        <f>IF(A877="","",YEAR(A877)*100+MONTH(A877))</f>
        <v/>
      </c>
      <c r="P877" s="7" t="n"/>
    </row>
    <row r="878">
      <c r="A878" s="6" t="n"/>
      <c r="B878" s="7" t="n"/>
      <c r="C878" s="7" t="n"/>
      <c r="D878" s="7" t="n"/>
      <c r="E878" s="7" t="n"/>
      <c r="F878" s="8" t="n"/>
      <c r="G878" s="9" t="n"/>
      <c r="H878" s="9" t="n"/>
      <c r="I878" s="10" t="n"/>
      <c r="J878" s="10" t="n"/>
      <c r="K878" s="11">
        <f>IF(OR(OR(A878="",E878="",G878="",H878=""),D878=""),"",IF(J878&lt;&gt;"",J878,IF(D878="Day trade",MAX(0,N878)*0.01,IF(L878*0.00005&gt;1,L878*0.00005,0))))</f>
        <v/>
      </c>
      <c r="L878" s="11">
        <f>IF(OR(A878="",E878="",G878="",H878=""),"",E878*H878*IF(F878="",1,F878))</f>
        <v/>
      </c>
      <c r="M878" s="11">
        <f>IF(OR(A878="",E878="",G878="",H878=""),"",(H878-G878)*E878*IF(F878="",1,F878))</f>
        <v/>
      </c>
      <c r="N878" s="11">
        <f>IF(OR(A878="",E878="",G878="",H878=""),"",M878-N(I878))</f>
        <v/>
      </c>
      <c r="O878" s="12">
        <f>IF(A878="","",YEAR(A878)*100+MONTH(A878))</f>
        <v/>
      </c>
      <c r="P878" s="7" t="n"/>
    </row>
    <row r="879">
      <c r="A879" s="6" t="n"/>
      <c r="B879" s="7" t="n"/>
      <c r="C879" s="7" t="n"/>
      <c r="D879" s="7" t="n"/>
      <c r="E879" s="7" t="n"/>
      <c r="F879" s="8" t="n"/>
      <c r="G879" s="9" t="n"/>
      <c r="H879" s="9" t="n"/>
      <c r="I879" s="10" t="n"/>
      <c r="J879" s="10" t="n"/>
      <c r="K879" s="11">
        <f>IF(OR(OR(A879="",E879="",G879="",H879=""),D879=""),"",IF(J879&lt;&gt;"",J879,IF(D879="Day trade",MAX(0,N879)*0.01,IF(L879*0.00005&gt;1,L879*0.00005,0))))</f>
        <v/>
      </c>
      <c r="L879" s="11">
        <f>IF(OR(A879="",E879="",G879="",H879=""),"",E879*H879*IF(F879="",1,F879))</f>
        <v/>
      </c>
      <c r="M879" s="11">
        <f>IF(OR(A879="",E879="",G879="",H879=""),"",(H879-G879)*E879*IF(F879="",1,F879))</f>
        <v/>
      </c>
      <c r="N879" s="11">
        <f>IF(OR(A879="",E879="",G879="",H879=""),"",M879-N(I879))</f>
        <v/>
      </c>
      <c r="O879" s="12">
        <f>IF(A879="","",YEAR(A879)*100+MONTH(A879))</f>
        <v/>
      </c>
      <c r="P879" s="7" t="n"/>
    </row>
    <row r="880">
      <c r="A880" s="6" t="n"/>
      <c r="B880" s="7" t="n"/>
      <c r="C880" s="7" t="n"/>
      <c r="D880" s="7" t="n"/>
      <c r="E880" s="7" t="n"/>
      <c r="F880" s="8" t="n"/>
      <c r="G880" s="9" t="n"/>
      <c r="H880" s="9" t="n"/>
      <c r="I880" s="10" t="n"/>
      <c r="J880" s="10" t="n"/>
      <c r="K880" s="11">
        <f>IF(OR(OR(A880="",E880="",G880="",H880=""),D880=""),"",IF(J880&lt;&gt;"",J880,IF(D880="Day trade",MAX(0,N880)*0.01,IF(L880*0.00005&gt;1,L880*0.00005,0))))</f>
        <v/>
      </c>
      <c r="L880" s="11">
        <f>IF(OR(A880="",E880="",G880="",H880=""),"",E880*H880*IF(F880="",1,F880))</f>
        <v/>
      </c>
      <c r="M880" s="11">
        <f>IF(OR(A880="",E880="",G880="",H880=""),"",(H880-G880)*E880*IF(F880="",1,F880))</f>
        <v/>
      </c>
      <c r="N880" s="11">
        <f>IF(OR(A880="",E880="",G880="",H880=""),"",M880-N(I880))</f>
        <v/>
      </c>
      <c r="O880" s="12">
        <f>IF(A880="","",YEAR(A880)*100+MONTH(A880))</f>
        <v/>
      </c>
      <c r="P880" s="7" t="n"/>
    </row>
    <row r="881">
      <c r="A881" s="6" t="n"/>
      <c r="B881" s="7" t="n"/>
      <c r="C881" s="7" t="n"/>
      <c r="D881" s="7" t="n"/>
      <c r="E881" s="7" t="n"/>
      <c r="F881" s="8" t="n"/>
      <c r="G881" s="9" t="n"/>
      <c r="H881" s="9" t="n"/>
      <c r="I881" s="10" t="n"/>
      <c r="J881" s="10" t="n"/>
      <c r="K881" s="11">
        <f>IF(OR(OR(A881="",E881="",G881="",H881=""),D881=""),"",IF(J881&lt;&gt;"",J881,IF(D881="Day trade",MAX(0,N881)*0.01,IF(L881*0.00005&gt;1,L881*0.00005,0))))</f>
        <v/>
      </c>
      <c r="L881" s="11">
        <f>IF(OR(A881="",E881="",G881="",H881=""),"",E881*H881*IF(F881="",1,F881))</f>
        <v/>
      </c>
      <c r="M881" s="11">
        <f>IF(OR(A881="",E881="",G881="",H881=""),"",(H881-G881)*E881*IF(F881="",1,F881))</f>
        <v/>
      </c>
      <c r="N881" s="11">
        <f>IF(OR(A881="",E881="",G881="",H881=""),"",M881-N(I881))</f>
        <v/>
      </c>
      <c r="O881" s="12">
        <f>IF(A881="","",YEAR(A881)*100+MONTH(A881))</f>
        <v/>
      </c>
      <c r="P881" s="7" t="n"/>
    </row>
    <row r="882">
      <c r="A882" s="6" t="n"/>
      <c r="B882" s="7" t="n"/>
      <c r="C882" s="7" t="n"/>
      <c r="D882" s="7" t="n"/>
      <c r="E882" s="7" t="n"/>
      <c r="F882" s="8" t="n"/>
      <c r="G882" s="9" t="n"/>
      <c r="H882" s="9" t="n"/>
      <c r="I882" s="10" t="n"/>
      <c r="J882" s="10" t="n"/>
      <c r="K882" s="11">
        <f>IF(OR(OR(A882="",E882="",G882="",H882=""),D882=""),"",IF(J882&lt;&gt;"",J882,IF(D882="Day trade",MAX(0,N882)*0.01,IF(L882*0.00005&gt;1,L882*0.00005,0))))</f>
        <v/>
      </c>
      <c r="L882" s="11">
        <f>IF(OR(A882="",E882="",G882="",H882=""),"",E882*H882*IF(F882="",1,F882))</f>
        <v/>
      </c>
      <c r="M882" s="11">
        <f>IF(OR(A882="",E882="",G882="",H882=""),"",(H882-G882)*E882*IF(F882="",1,F882))</f>
        <v/>
      </c>
      <c r="N882" s="11">
        <f>IF(OR(A882="",E882="",G882="",H882=""),"",M882-N(I882))</f>
        <v/>
      </c>
      <c r="O882" s="12">
        <f>IF(A882="","",YEAR(A882)*100+MONTH(A882))</f>
        <v/>
      </c>
      <c r="P882" s="7" t="n"/>
    </row>
    <row r="883">
      <c r="A883" s="6" t="n"/>
      <c r="B883" s="7" t="n"/>
      <c r="C883" s="7" t="n"/>
      <c r="D883" s="7" t="n"/>
      <c r="E883" s="7" t="n"/>
      <c r="F883" s="8" t="n"/>
      <c r="G883" s="9" t="n"/>
      <c r="H883" s="9" t="n"/>
      <c r="I883" s="10" t="n"/>
      <c r="J883" s="10" t="n"/>
      <c r="K883" s="11">
        <f>IF(OR(OR(A883="",E883="",G883="",H883=""),D883=""),"",IF(J883&lt;&gt;"",J883,IF(D883="Day trade",MAX(0,N883)*0.01,IF(L883*0.00005&gt;1,L883*0.00005,0))))</f>
        <v/>
      </c>
      <c r="L883" s="11">
        <f>IF(OR(A883="",E883="",G883="",H883=""),"",E883*H883*IF(F883="",1,F883))</f>
        <v/>
      </c>
      <c r="M883" s="11">
        <f>IF(OR(A883="",E883="",G883="",H883=""),"",(H883-G883)*E883*IF(F883="",1,F883))</f>
        <v/>
      </c>
      <c r="N883" s="11">
        <f>IF(OR(A883="",E883="",G883="",H883=""),"",M883-N(I883))</f>
        <v/>
      </c>
      <c r="O883" s="12">
        <f>IF(A883="","",YEAR(A883)*100+MONTH(A883))</f>
        <v/>
      </c>
      <c r="P883" s="7" t="n"/>
    </row>
    <row r="884">
      <c r="A884" s="6" t="n"/>
      <c r="B884" s="7" t="n"/>
      <c r="C884" s="7" t="n"/>
      <c r="D884" s="7" t="n"/>
      <c r="E884" s="7" t="n"/>
      <c r="F884" s="8" t="n"/>
      <c r="G884" s="9" t="n"/>
      <c r="H884" s="9" t="n"/>
      <c r="I884" s="10" t="n"/>
      <c r="J884" s="10" t="n"/>
      <c r="K884" s="11">
        <f>IF(OR(OR(A884="",E884="",G884="",H884=""),D884=""),"",IF(J884&lt;&gt;"",J884,IF(D884="Day trade",MAX(0,N884)*0.01,IF(L884*0.00005&gt;1,L884*0.00005,0))))</f>
        <v/>
      </c>
      <c r="L884" s="11">
        <f>IF(OR(A884="",E884="",G884="",H884=""),"",E884*H884*IF(F884="",1,F884))</f>
        <v/>
      </c>
      <c r="M884" s="11">
        <f>IF(OR(A884="",E884="",G884="",H884=""),"",(H884-G884)*E884*IF(F884="",1,F884))</f>
        <v/>
      </c>
      <c r="N884" s="11">
        <f>IF(OR(A884="",E884="",G884="",H884=""),"",M884-N(I884))</f>
        <v/>
      </c>
      <c r="O884" s="12">
        <f>IF(A884="","",YEAR(A884)*100+MONTH(A884))</f>
        <v/>
      </c>
      <c r="P884" s="7" t="n"/>
    </row>
    <row r="885">
      <c r="A885" s="6" t="n"/>
      <c r="B885" s="7" t="n"/>
      <c r="C885" s="7" t="n"/>
      <c r="D885" s="7" t="n"/>
      <c r="E885" s="7" t="n"/>
      <c r="F885" s="8" t="n"/>
      <c r="G885" s="9" t="n"/>
      <c r="H885" s="9" t="n"/>
      <c r="I885" s="10" t="n"/>
      <c r="J885" s="10" t="n"/>
      <c r="K885" s="11">
        <f>IF(OR(OR(A885="",E885="",G885="",H885=""),D885=""),"",IF(J885&lt;&gt;"",J885,IF(D885="Day trade",MAX(0,N885)*0.01,IF(L885*0.00005&gt;1,L885*0.00005,0))))</f>
        <v/>
      </c>
      <c r="L885" s="11">
        <f>IF(OR(A885="",E885="",G885="",H885=""),"",E885*H885*IF(F885="",1,F885))</f>
        <v/>
      </c>
      <c r="M885" s="11">
        <f>IF(OR(A885="",E885="",G885="",H885=""),"",(H885-G885)*E885*IF(F885="",1,F885))</f>
        <v/>
      </c>
      <c r="N885" s="11">
        <f>IF(OR(A885="",E885="",G885="",H885=""),"",M885-N(I885))</f>
        <v/>
      </c>
      <c r="O885" s="12">
        <f>IF(A885="","",YEAR(A885)*100+MONTH(A885))</f>
        <v/>
      </c>
      <c r="P885" s="7" t="n"/>
    </row>
    <row r="886">
      <c r="A886" s="6" t="n"/>
      <c r="B886" s="7" t="n"/>
      <c r="C886" s="7" t="n"/>
      <c r="D886" s="7" t="n"/>
      <c r="E886" s="7" t="n"/>
      <c r="F886" s="8" t="n"/>
      <c r="G886" s="9" t="n"/>
      <c r="H886" s="9" t="n"/>
      <c r="I886" s="10" t="n"/>
      <c r="J886" s="10" t="n"/>
      <c r="K886" s="11">
        <f>IF(OR(OR(A886="",E886="",G886="",H886=""),D886=""),"",IF(J886&lt;&gt;"",J886,IF(D886="Day trade",MAX(0,N886)*0.01,IF(L886*0.00005&gt;1,L886*0.00005,0))))</f>
        <v/>
      </c>
      <c r="L886" s="11">
        <f>IF(OR(A886="",E886="",G886="",H886=""),"",E886*H886*IF(F886="",1,F886))</f>
        <v/>
      </c>
      <c r="M886" s="11">
        <f>IF(OR(A886="",E886="",G886="",H886=""),"",(H886-G886)*E886*IF(F886="",1,F886))</f>
        <v/>
      </c>
      <c r="N886" s="11">
        <f>IF(OR(A886="",E886="",G886="",H886=""),"",M886-N(I886))</f>
        <v/>
      </c>
      <c r="O886" s="12">
        <f>IF(A886="","",YEAR(A886)*100+MONTH(A886))</f>
        <v/>
      </c>
      <c r="P886" s="7" t="n"/>
    </row>
    <row r="887">
      <c r="A887" s="6" t="n"/>
      <c r="B887" s="7" t="n"/>
      <c r="C887" s="7" t="n"/>
      <c r="D887" s="7" t="n"/>
      <c r="E887" s="7" t="n"/>
      <c r="F887" s="8" t="n"/>
      <c r="G887" s="9" t="n"/>
      <c r="H887" s="9" t="n"/>
      <c r="I887" s="10" t="n"/>
      <c r="J887" s="10" t="n"/>
      <c r="K887" s="11">
        <f>IF(OR(OR(A887="",E887="",G887="",H887=""),D887=""),"",IF(J887&lt;&gt;"",J887,IF(D887="Day trade",MAX(0,N887)*0.01,IF(L887*0.00005&gt;1,L887*0.00005,0))))</f>
        <v/>
      </c>
      <c r="L887" s="11">
        <f>IF(OR(A887="",E887="",G887="",H887=""),"",E887*H887*IF(F887="",1,F887))</f>
        <v/>
      </c>
      <c r="M887" s="11">
        <f>IF(OR(A887="",E887="",G887="",H887=""),"",(H887-G887)*E887*IF(F887="",1,F887))</f>
        <v/>
      </c>
      <c r="N887" s="11">
        <f>IF(OR(A887="",E887="",G887="",H887=""),"",M887-N(I887))</f>
        <v/>
      </c>
      <c r="O887" s="12">
        <f>IF(A887="","",YEAR(A887)*100+MONTH(A887))</f>
        <v/>
      </c>
      <c r="P887" s="7" t="n"/>
    </row>
    <row r="888">
      <c r="A888" s="6" t="n"/>
      <c r="B888" s="7" t="n"/>
      <c r="C888" s="7" t="n"/>
      <c r="D888" s="7" t="n"/>
      <c r="E888" s="7" t="n"/>
      <c r="F888" s="8" t="n"/>
      <c r="G888" s="9" t="n"/>
      <c r="H888" s="9" t="n"/>
      <c r="I888" s="10" t="n"/>
      <c r="J888" s="10" t="n"/>
      <c r="K888" s="11">
        <f>IF(OR(OR(A888="",E888="",G888="",H888=""),D888=""),"",IF(J888&lt;&gt;"",J888,IF(D888="Day trade",MAX(0,N888)*0.01,IF(L888*0.00005&gt;1,L888*0.00005,0))))</f>
        <v/>
      </c>
      <c r="L888" s="11">
        <f>IF(OR(A888="",E888="",G888="",H888=""),"",E888*H888*IF(F888="",1,F888))</f>
        <v/>
      </c>
      <c r="M888" s="11">
        <f>IF(OR(A888="",E888="",G888="",H888=""),"",(H888-G888)*E888*IF(F888="",1,F888))</f>
        <v/>
      </c>
      <c r="N888" s="11">
        <f>IF(OR(A888="",E888="",G888="",H888=""),"",M888-N(I888))</f>
        <v/>
      </c>
      <c r="O888" s="12">
        <f>IF(A888="","",YEAR(A888)*100+MONTH(A888))</f>
        <v/>
      </c>
      <c r="P888" s="7" t="n"/>
    </row>
    <row r="889">
      <c r="A889" s="6" t="n"/>
      <c r="B889" s="7" t="n"/>
      <c r="C889" s="7" t="n"/>
      <c r="D889" s="7" t="n"/>
      <c r="E889" s="7" t="n"/>
      <c r="F889" s="8" t="n"/>
      <c r="G889" s="9" t="n"/>
      <c r="H889" s="9" t="n"/>
      <c r="I889" s="10" t="n"/>
      <c r="J889" s="10" t="n"/>
      <c r="K889" s="11">
        <f>IF(OR(OR(A889="",E889="",G889="",H889=""),D889=""),"",IF(J889&lt;&gt;"",J889,IF(D889="Day trade",MAX(0,N889)*0.01,IF(L889*0.00005&gt;1,L889*0.00005,0))))</f>
        <v/>
      </c>
      <c r="L889" s="11">
        <f>IF(OR(A889="",E889="",G889="",H889=""),"",E889*H889*IF(F889="",1,F889))</f>
        <v/>
      </c>
      <c r="M889" s="11">
        <f>IF(OR(A889="",E889="",G889="",H889=""),"",(H889-G889)*E889*IF(F889="",1,F889))</f>
        <v/>
      </c>
      <c r="N889" s="11">
        <f>IF(OR(A889="",E889="",G889="",H889=""),"",M889-N(I889))</f>
        <v/>
      </c>
      <c r="O889" s="12">
        <f>IF(A889="","",YEAR(A889)*100+MONTH(A889))</f>
        <v/>
      </c>
      <c r="P889" s="7" t="n"/>
    </row>
    <row r="890">
      <c r="A890" s="6" t="n"/>
      <c r="B890" s="7" t="n"/>
      <c r="C890" s="7" t="n"/>
      <c r="D890" s="7" t="n"/>
      <c r="E890" s="7" t="n"/>
      <c r="F890" s="8" t="n"/>
      <c r="G890" s="9" t="n"/>
      <c r="H890" s="9" t="n"/>
      <c r="I890" s="10" t="n"/>
      <c r="J890" s="10" t="n"/>
      <c r="K890" s="11">
        <f>IF(OR(OR(A890="",E890="",G890="",H890=""),D890=""),"",IF(J890&lt;&gt;"",J890,IF(D890="Day trade",MAX(0,N890)*0.01,IF(L890*0.00005&gt;1,L890*0.00005,0))))</f>
        <v/>
      </c>
      <c r="L890" s="11">
        <f>IF(OR(A890="",E890="",G890="",H890=""),"",E890*H890*IF(F890="",1,F890))</f>
        <v/>
      </c>
      <c r="M890" s="11">
        <f>IF(OR(A890="",E890="",G890="",H890=""),"",(H890-G890)*E890*IF(F890="",1,F890))</f>
        <v/>
      </c>
      <c r="N890" s="11">
        <f>IF(OR(A890="",E890="",G890="",H890=""),"",M890-N(I890))</f>
        <v/>
      </c>
      <c r="O890" s="12">
        <f>IF(A890="","",YEAR(A890)*100+MONTH(A890))</f>
        <v/>
      </c>
      <c r="P890" s="7" t="n"/>
    </row>
    <row r="891">
      <c r="A891" s="6" t="n"/>
      <c r="B891" s="7" t="n"/>
      <c r="C891" s="7" t="n"/>
      <c r="D891" s="7" t="n"/>
      <c r="E891" s="7" t="n"/>
      <c r="F891" s="8" t="n"/>
      <c r="G891" s="9" t="n"/>
      <c r="H891" s="9" t="n"/>
      <c r="I891" s="10" t="n"/>
      <c r="J891" s="10" t="n"/>
      <c r="K891" s="11">
        <f>IF(OR(OR(A891="",E891="",G891="",H891=""),D891=""),"",IF(J891&lt;&gt;"",J891,IF(D891="Day trade",MAX(0,N891)*0.01,IF(L891*0.00005&gt;1,L891*0.00005,0))))</f>
        <v/>
      </c>
      <c r="L891" s="11">
        <f>IF(OR(A891="",E891="",G891="",H891=""),"",E891*H891*IF(F891="",1,F891))</f>
        <v/>
      </c>
      <c r="M891" s="11">
        <f>IF(OR(A891="",E891="",G891="",H891=""),"",(H891-G891)*E891*IF(F891="",1,F891))</f>
        <v/>
      </c>
      <c r="N891" s="11">
        <f>IF(OR(A891="",E891="",G891="",H891=""),"",M891-N(I891))</f>
        <v/>
      </c>
      <c r="O891" s="12">
        <f>IF(A891="","",YEAR(A891)*100+MONTH(A891))</f>
        <v/>
      </c>
      <c r="P891" s="7" t="n"/>
    </row>
    <row r="892">
      <c r="A892" s="6" t="n"/>
      <c r="B892" s="7" t="n"/>
      <c r="C892" s="7" t="n"/>
      <c r="D892" s="7" t="n"/>
      <c r="E892" s="7" t="n"/>
      <c r="F892" s="8" t="n"/>
      <c r="G892" s="9" t="n"/>
      <c r="H892" s="9" t="n"/>
      <c r="I892" s="10" t="n"/>
      <c r="J892" s="10" t="n"/>
      <c r="K892" s="11">
        <f>IF(OR(OR(A892="",E892="",G892="",H892=""),D892=""),"",IF(J892&lt;&gt;"",J892,IF(D892="Day trade",MAX(0,N892)*0.01,IF(L892*0.00005&gt;1,L892*0.00005,0))))</f>
        <v/>
      </c>
      <c r="L892" s="11">
        <f>IF(OR(A892="",E892="",G892="",H892=""),"",E892*H892*IF(F892="",1,F892))</f>
        <v/>
      </c>
      <c r="M892" s="11">
        <f>IF(OR(A892="",E892="",G892="",H892=""),"",(H892-G892)*E892*IF(F892="",1,F892))</f>
        <v/>
      </c>
      <c r="N892" s="11">
        <f>IF(OR(A892="",E892="",G892="",H892=""),"",M892-N(I892))</f>
        <v/>
      </c>
      <c r="O892" s="12">
        <f>IF(A892="","",YEAR(A892)*100+MONTH(A892))</f>
        <v/>
      </c>
      <c r="P892" s="7" t="n"/>
    </row>
    <row r="893">
      <c r="A893" s="6" t="n"/>
      <c r="B893" s="7" t="n"/>
      <c r="C893" s="7" t="n"/>
      <c r="D893" s="7" t="n"/>
      <c r="E893" s="7" t="n"/>
      <c r="F893" s="8" t="n"/>
      <c r="G893" s="9" t="n"/>
      <c r="H893" s="9" t="n"/>
      <c r="I893" s="10" t="n"/>
      <c r="J893" s="10" t="n"/>
      <c r="K893" s="11">
        <f>IF(OR(OR(A893="",E893="",G893="",H893=""),D893=""),"",IF(J893&lt;&gt;"",J893,IF(D893="Day trade",MAX(0,N893)*0.01,IF(L893*0.00005&gt;1,L893*0.00005,0))))</f>
        <v/>
      </c>
      <c r="L893" s="11">
        <f>IF(OR(A893="",E893="",G893="",H893=""),"",E893*H893*IF(F893="",1,F893))</f>
        <v/>
      </c>
      <c r="M893" s="11">
        <f>IF(OR(A893="",E893="",G893="",H893=""),"",(H893-G893)*E893*IF(F893="",1,F893))</f>
        <v/>
      </c>
      <c r="N893" s="11">
        <f>IF(OR(A893="",E893="",G893="",H893=""),"",M893-N(I893))</f>
        <v/>
      </c>
      <c r="O893" s="12">
        <f>IF(A893="","",YEAR(A893)*100+MONTH(A893))</f>
        <v/>
      </c>
      <c r="P893" s="7" t="n"/>
    </row>
    <row r="894">
      <c r="A894" s="6" t="n"/>
      <c r="B894" s="7" t="n"/>
      <c r="C894" s="7" t="n"/>
      <c r="D894" s="7" t="n"/>
      <c r="E894" s="7" t="n"/>
      <c r="F894" s="8" t="n"/>
      <c r="G894" s="9" t="n"/>
      <c r="H894" s="9" t="n"/>
      <c r="I894" s="10" t="n"/>
      <c r="J894" s="10" t="n"/>
      <c r="K894" s="11">
        <f>IF(OR(OR(A894="",E894="",G894="",H894=""),D894=""),"",IF(J894&lt;&gt;"",J894,IF(D894="Day trade",MAX(0,N894)*0.01,IF(L894*0.00005&gt;1,L894*0.00005,0))))</f>
        <v/>
      </c>
      <c r="L894" s="11">
        <f>IF(OR(A894="",E894="",G894="",H894=""),"",E894*H894*IF(F894="",1,F894))</f>
        <v/>
      </c>
      <c r="M894" s="11">
        <f>IF(OR(A894="",E894="",G894="",H894=""),"",(H894-G894)*E894*IF(F894="",1,F894))</f>
        <v/>
      </c>
      <c r="N894" s="11">
        <f>IF(OR(A894="",E894="",G894="",H894=""),"",M894-N(I894))</f>
        <v/>
      </c>
      <c r="O894" s="12">
        <f>IF(A894="","",YEAR(A894)*100+MONTH(A894))</f>
        <v/>
      </c>
      <c r="P894" s="7" t="n"/>
    </row>
    <row r="895">
      <c r="A895" s="6" t="n"/>
      <c r="B895" s="7" t="n"/>
      <c r="C895" s="7" t="n"/>
      <c r="D895" s="7" t="n"/>
      <c r="E895" s="7" t="n"/>
      <c r="F895" s="8" t="n"/>
      <c r="G895" s="9" t="n"/>
      <c r="H895" s="9" t="n"/>
      <c r="I895" s="10" t="n"/>
      <c r="J895" s="10" t="n"/>
      <c r="K895" s="11">
        <f>IF(OR(OR(A895="",E895="",G895="",H895=""),D895=""),"",IF(J895&lt;&gt;"",J895,IF(D895="Day trade",MAX(0,N895)*0.01,IF(L895*0.00005&gt;1,L895*0.00005,0))))</f>
        <v/>
      </c>
      <c r="L895" s="11">
        <f>IF(OR(A895="",E895="",G895="",H895=""),"",E895*H895*IF(F895="",1,F895))</f>
        <v/>
      </c>
      <c r="M895" s="11">
        <f>IF(OR(A895="",E895="",G895="",H895=""),"",(H895-G895)*E895*IF(F895="",1,F895))</f>
        <v/>
      </c>
      <c r="N895" s="11">
        <f>IF(OR(A895="",E895="",G895="",H895=""),"",M895-N(I895))</f>
        <v/>
      </c>
      <c r="O895" s="12">
        <f>IF(A895="","",YEAR(A895)*100+MONTH(A895))</f>
        <v/>
      </c>
      <c r="P895" s="7" t="n"/>
    </row>
    <row r="896">
      <c r="A896" s="6" t="n"/>
      <c r="B896" s="7" t="n"/>
      <c r="C896" s="7" t="n"/>
      <c r="D896" s="7" t="n"/>
      <c r="E896" s="7" t="n"/>
      <c r="F896" s="8" t="n"/>
      <c r="G896" s="9" t="n"/>
      <c r="H896" s="9" t="n"/>
      <c r="I896" s="10" t="n"/>
      <c r="J896" s="10" t="n"/>
      <c r="K896" s="11">
        <f>IF(OR(OR(A896="",E896="",G896="",H896=""),D896=""),"",IF(J896&lt;&gt;"",J896,IF(D896="Day trade",MAX(0,N896)*0.01,IF(L896*0.00005&gt;1,L896*0.00005,0))))</f>
        <v/>
      </c>
      <c r="L896" s="11">
        <f>IF(OR(A896="",E896="",G896="",H896=""),"",E896*H896*IF(F896="",1,F896))</f>
        <v/>
      </c>
      <c r="M896" s="11">
        <f>IF(OR(A896="",E896="",G896="",H896=""),"",(H896-G896)*E896*IF(F896="",1,F896))</f>
        <v/>
      </c>
      <c r="N896" s="11">
        <f>IF(OR(A896="",E896="",G896="",H896=""),"",M896-N(I896))</f>
        <v/>
      </c>
      <c r="O896" s="12">
        <f>IF(A896="","",YEAR(A896)*100+MONTH(A896))</f>
        <v/>
      </c>
      <c r="P896" s="7" t="n"/>
    </row>
    <row r="897">
      <c r="A897" s="6" t="n"/>
      <c r="B897" s="7" t="n"/>
      <c r="C897" s="7" t="n"/>
      <c r="D897" s="7" t="n"/>
      <c r="E897" s="7" t="n"/>
      <c r="F897" s="8" t="n"/>
      <c r="G897" s="9" t="n"/>
      <c r="H897" s="9" t="n"/>
      <c r="I897" s="10" t="n"/>
      <c r="J897" s="10" t="n"/>
      <c r="K897" s="11">
        <f>IF(OR(OR(A897="",E897="",G897="",H897=""),D897=""),"",IF(J897&lt;&gt;"",J897,IF(D897="Day trade",MAX(0,N897)*0.01,IF(L897*0.00005&gt;1,L897*0.00005,0))))</f>
        <v/>
      </c>
      <c r="L897" s="11">
        <f>IF(OR(A897="",E897="",G897="",H897=""),"",E897*H897*IF(F897="",1,F897))</f>
        <v/>
      </c>
      <c r="M897" s="11">
        <f>IF(OR(A897="",E897="",G897="",H897=""),"",(H897-G897)*E897*IF(F897="",1,F897))</f>
        <v/>
      </c>
      <c r="N897" s="11">
        <f>IF(OR(A897="",E897="",G897="",H897=""),"",M897-N(I897))</f>
        <v/>
      </c>
      <c r="O897" s="12">
        <f>IF(A897="","",YEAR(A897)*100+MONTH(A897))</f>
        <v/>
      </c>
      <c r="P897" s="7" t="n"/>
    </row>
    <row r="898">
      <c r="A898" s="6" t="n"/>
      <c r="B898" s="7" t="n"/>
      <c r="C898" s="7" t="n"/>
      <c r="D898" s="7" t="n"/>
      <c r="E898" s="7" t="n"/>
      <c r="F898" s="8" t="n"/>
      <c r="G898" s="9" t="n"/>
      <c r="H898" s="9" t="n"/>
      <c r="I898" s="10" t="n"/>
      <c r="J898" s="10" t="n"/>
      <c r="K898" s="11">
        <f>IF(OR(OR(A898="",E898="",G898="",H898=""),D898=""),"",IF(J898&lt;&gt;"",J898,IF(D898="Day trade",MAX(0,N898)*0.01,IF(L898*0.00005&gt;1,L898*0.00005,0))))</f>
        <v/>
      </c>
      <c r="L898" s="11">
        <f>IF(OR(A898="",E898="",G898="",H898=""),"",E898*H898*IF(F898="",1,F898))</f>
        <v/>
      </c>
      <c r="M898" s="11">
        <f>IF(OR(A898="",E898="",G898="",H898=""),"",(H898-G898)*E898*IF(F898="",1,F898))</f>
        <v/>
      </c>
      <c r="N898" s="11">
        <f>IF(OR(A898="",E898="",G898="",H898=""),"",M898-N(I898))</f>
        <v/>
      </c>
      <c r="O898" s="12">
        <f>IF(A898="","",YEAR(A898)*100+MONTH(A898))</f>
        <v/>
      </c>
      <c r="P898" s="7" t="n"/>
    </row>
    <row r="899">
      <c r="A899" s="6" t="n"/>
      <c r="B899" s="7" t="n"/>
      <c r="C899" s="7" t="n"/>
      <c r="D899" s="7" t="n"/>
      <c r="E899" s="7" t="n"/>
      <c r="F899" s="8" t="n"/>
      <c r="G899" s="9" t="n"/>
      <c r="H899" s="9" t="n"/>
      <c r="I899" s="10" t="n"/>
      <c r="J899" s="10" t="n"/>
      <c r="K899" s="11">
        <f>IF(OR(OR(A899="",E899="",G899="",H899=""),D899=""),"",IF(J899&lt;&gt;"",J899,IF(D899="Day trade",MAX(0,N899)*0.01,IF(L899*0.00005&gt;1,L899*0.00005,0))))</f>
        <v/>
      </c>
      <c r="L899" s="11">
        <f>IF(OR(A899="",E899="",G899="",H899=""),"",E899*H899*IF(F899="",1,F899))</f>
        <v/>
      </c>
      <c r="M899" s="11">
        <f>IF(OR(A899="",E899="",G899="",H899=""),"",(H899-G899)*E899*IF(F899="",1,F899))</f>
        <v/>
      </c>
      <c r="N899" s="11">
        <f>IF(OR(A899="",E899="",G899="",H899=""),"",M899-N(I899))</f>
        <v/>
      </c>
      <c r="O899" s="12">
        <f>IF(A899="","",YEAR(A899)*100+MONTH(A899))</f>
        <v/>
      </c>
      <c r="P899" s="7" t="n"/>
    </row>
    <row r="900">
      <c r="A900" s="6" t="n"/>
      <c r="B900" s="7" t="n"/>
      <c r="C900" s="7" t="n"/>
      <c r="D900" s="7" t="n"/>
      <c r="E900" s="7" t="n"/>
      <c r="F900" s="8" t="n"/>
      <c r="G900" s="9" t="n"/>
      <c r="H900" s="9" t="n"/>
      <c r="I900" s="10" t="n"/>
      <c r="J900" s="10" t="n"/>
      <c r="K900" s="11">
        <f>IF(OR(OR(A900="",E900="",G900="",H900=""),D900=""),"",IF(J900&lt;&gt;"",J900,IF(D900="Day trade",MAX(0,N900)*0.01,IF(L900*0.00005&gt;1,L900*0.00005,0))))</f>
        <v/>
      </c>
      <c r="L900" s="11">
        <f>IF(OR(A900="",E900="",G900="",H900=""),"",E900*H900*IF(F900="",1,F900))</f>
        <v/>
      </c>
      <c r="M900" s="11">
        <f>IF(OR(A900="",E900="",G900="",H900=""),"",(H900-G900)*E900*IF(F900="",1,F900))</f>
        <v/>
      </c>
      <c r="N900" s="11">
        <f>IF(OR(A900="",E900="",G900="",H900=""),"",M900-N(I900))</f>
        <v/>
      </c>
      <c r="O900" s="12">
        <f>IF(A900="","",YEAR(A900)*100+MONTH(A900))</f>
        <v/>
      </c>
      <c r="P900" s="7" t="n"/>
    </row>
    <row r="901">
      <c r="A901" s="6" t="n"/>
      <c r="B901" s="7" t="n"/>
      <c r="C901" s="7" t="n"/>
      <c r="D901" s="7" t="n"/>
      <c r="E901" s="7" t="n"/>
      <c r="F901" s="8" t="n"/>
      <c r="G901" s="9" t="n"/>
      <c r="H901" s="9" t="n"/>
      <c r="I901" s="10" t="n"/>
      <c r="J901" s="10" t="n"/>
      <c r="K901" s="11">
        <f>IF(OR(OR(A901="",E901="",G901="",H901=""),D901=""),"",IF(J901&lt;&gt;"",J901,IF(D901="Day trade",MAX(0,N901)*0.01,IF(L901*0.00005&gt;1,L901*0.00005,0))))</f>
        <v/>
      </c>
      <c r="L901" s="11">
        <f>IF(OR(A901="",E901="",G901="",H901=""),"",E901*H901*IF(F901="",1,F901))</f>
        <v/>
      </c>
      <c r="M901" s="11">
        <f>IF(OR(A901="",E901="",G901="",H901=""),"",(H901-G901)*E901*IF(F901="",1,F901))</f>
        <v/>
      </c>
      <c r="N901" s="11">
        <f>IF(OR(A901="",E901="",G901="",H901=""),"",M901-N(I901))</f>
        <v/>
      </c>
      <c r="O901" s="12">
        <f>IF(A901="","",YEAR(A901)*100+MONTH(A901))</f>
        <v/>
      </c>
      <c r="P901" s="7" t="n"/>
    </row>
    <row r="902">
      <c r="A902" s="6" t="n"/>
      <c r="B902" s="7" t="n"/>
      <c r="C902" s="7" t="n"/>
      <c r="D902" s="7" t="n"/>
      <c r="E902" s="7" t="n"/>
      <c r="F902" s="8" t="n"/>
      <c r="G902" s="9" t="n"/>
      <c r="H902" s="9" t="n"/>
      <c r="I902" s="10" t="n"/>
      <c r="J902" s="10" t="n"/>
      <c r="K902" s="11">
        <f>IF(OR(OR(A902="",E902="",G902="",H902=""),D902=""),"",IF(J902&lt;&gt;"",J902,IF(D902="Day trade",MAX(0,N902)*0.01,IF(L902*0.00005&gt;1,L902*0.00005,0))))</f>
        <v/>
      </c>
      <c r="L902" s="11">
        <f>IF(OR(A902="",E902="",G902="",H902=""),"",E902*H902*IF(F902="",1,F902))</f>
        <v/>
      </c>
      <c r="M902" s="11">
        <f>IF(OR(A902="",E902="",G902="",H902=""),"",(H902-G902)*E902*IF(F902="",1,F902))</f>
        <v/>
      </c>
      <c r="N902" s="11">
        <f>IF(OR(A902="",E902="",G902="",H902=""),"",M902-N(I902))</f>
        <v/>
      </c>
      <c r="O902" s="12">
        <f>IF(A902="","",YEAR(A902)*100+MONTH(A902))</f>
        <v/>
      </c>
      <c r="P902" s="7" t="n"/>
    </row>
    <row r="903">
      <c r="A903" s="6" t="n"/>
      <c r="B903" s="7" t="n"/>
      <c r="C903" s="7" t="n"/>
      <c r="D903" s="7" t="n"/>
      <c r="E903" s="7" t="n"/>
      <c r="F903" s="8" t="n"/>
      <c r="G903" s="9" t="n"/>
      <c r="H903" s="9" t="n"/>
      <c r="I903" s="10" t="n"/>
      <c r="J903" s="10" t="n"/>
      <c r="K903" s="11">
        <f>IF(OR(OR(A903="",E903="",G903="",H903=""),D903=""),"",IF(J903&lt;&gt;"",J903,IF(D903="Day trade",MAX(0,N903)*0.01,IF(L903*0.00005&gt;1,L903*0.00005,0))))</f>
        <v/>
      </c>
      <c r="L903" s="11">
        <f>IF(OR(A903="",E903="",G903="",H903=""),"",E903*H903*IF(F903="",1,F903))</f>
        <v/>
      </c>
      <c r="M903" s="11">
        <f>IF(OR(A903="",E903="",G903="",H903=""),"",(H903-G903)*E903*IF(F903="",1,F903))</f>
        <v/>
      </c>
      <c r="N903" s="11">
        <f>IF(OR(A903="",E903="",G903="",H903=""),"",M903-N(I903))</f>
        <v/>
      </c>
      <c r="O903" s="12">
        <f>IF(A903="","",YEAR(A903)*100+MONTH(A903))</f>
        <v/>
      </c>
      <c r="P903" s="7" t="n"/>
    </row>
    <row r="904">
      <c r="A904" s="6" t="n"/>
      <c r="B904" s="7" t="n"/>
      <c r="C904" s="7" t="n"/>
      <c r="D904" s="7" t="n"/>
      <c r="E904" s="7" t="n"/>
      <c r="F904" s="8" t="n"/>
      <c r="G904" s="9" t="n"/>
      <c r="H904" s="9" t="n"/>
      <c r="I904" s="10" t="n"/>
      <c r="J904" s="10" t="n"/>
      <c r="K904" s="11">
        <f>IF(OR(OR(A904="",E904="",G904="",H904=""),D904=""),"",IF(J904&lt;&gt;"",J904,IF(D904="Day trade",MAX(0,N904)*0.01,IF(L904*0.00005&gt;1,L904*0.00005,0))))</f>
        <v/>
      </c>
      <c r="L904" s="11">
        <f>IF(OR(A904="",E904="",G904="",H904=""),"",E904*H904*IF(F904="",1,F904))</f>
        <v/>
      </c>
      <c r="M904" s="11">
        <f>IF(OR(A904="",E904="",G904="",H904=""),"",(H904-G904)*E904*IF(F904="",1,F904))</f>
        <v/>
      </c>
      <c r="N904" s="11">
        <f>IF(OR(A904="",E904="",G904="",H904=""),"",M904-N(I904))</f>
        <v/>
      </c>
      <c r="O904" s="12">
        <f>IF(A904="","",YEAR(A904)*100+MONTH(A904))</f>
        <v/>
      </c>
      <c r="P904" s="7" t="n"/>
    </row>
    <row r="905">
      <c r="A905" s="6" t="n"/>
      <c r="B905" s="7" t="n"/>
      <c r="C905" s="7" t="n"/>
      <c r="D905" s="7" t="n"/>
      <c r="E905" s="7" t="n"/>
      <c r="F905" s="8" t="n"/>
      <c r="G905" s="9" t="n"/>
      <c r="H905" s="9" t="n"/>
      <c r="I905" s="10" t="n"/>
      <c r="J905" s="10" t="n"/>
      <c r="K905" s="11">
        <f>IF(OR(OR(A905="",E905="",G905="",H905=""),D905=""),"",IF(J905&lt;&gt;"",J905,IF(D905="Day trade",MAX(0,N905)*0.01,IF(L905*0.00005&gt;1,L905*0.00005,0))))</f>
        <v/>
      </c>
      <c r="L905" s="11">
        <f>IF(OR(A905="",E905="",G905="",H905=""),"",E905*H905*IF(F905="",1,F905))</f>
        <v/>
      </c>
      <c r="M905" s="11">
        <f>IF(OR(A905="",E905="",G905="",H905=""),"",(H905-G905)*E905*IF(F905="",1,F905))</f>
        <v/>
      </c>
      <c r="N905" s="11">
        <f>IF(OR(A905="",E905="",G905="",H905=""),"",M905-N(I905))</f>
        <v/>
      </c>
      <c r="O905" s="12">
        <f>IF(A905="","",YEAR(A905)*100+MONTH(A905))</f>
        <v/>
      </c>
      <c r="P905" s="7" t="n"/>
    </row>
    <row r="906">
      <c r="A906" s="6" t="n"/>
      <c r="B906" s="7" t="n"/>
      <c r="C906" s="7" t="n"/>
      <c r="D906" s="7" t="n"/>
      <c r="E906" s="7" t="n"/>
      <c r="F906" s="8" t="n"/>
      <c r="G906" s="9" t="n"/>
      <c r="H906" s="9" t="n"/>
      <c r="I906" s="10" t="n"/>
      <c r="J906" s="10" t="n"/>
      <c r="K906" s="11">
        <f>IF(OR(OR(A906="",E906="",G906="",H906=""),D906=""),"",IF(J906&lt;&gt;"",J906,IF(D906="Day trade",MAX(0,N906)*0.01,IF(L906*0.00005&gt;1,L906*0.00005,0))))</f>
        <v/>
      </c>
      <c r="L906" s="11">
        <f>IF(OR(A906="",E906="",G906="",H906=""),"",E906*H906*IF(F906="",1,F906))</f>
        <v/>
      </c>
      <c r="M906" s="11">
        <f>IF(OR(A906="",E906="",G906="",H906=""),"",(H906-G906)*E906*IF(F906="",1,F906))</f>
        <v/>
      </c>
      <c r="N906" s="11">
        <f>IF(OR(A906="",E906="",G906="",H906=""),"",M906-N(I906))</f>
        <v/>
      </c>
      <c r="O906" s="12">
        <f>IF(A906="","",YEAR(A906)*100+MONTH(A906))</f>
        <v/>
      </c>
      <c r="P906" s="7" t="n"/>
    </row>
    <row r="907">
      <c r="A907" s="6" t="n"/>
      <c r="B907" s="7" t="n"/>
      <c r="C907" s="7" t="n"/>
      <c r="D907" s="7" t="n"/>
      <c r="E907" s="7" t="n"/>
      <c r="F907" s="8" t="n"/>
      <c r="G907" s="9" t="n"/>
      <c r="H907" s="9" t="n"/>
      <c r="I907" s="10" t="n"/>
      <c r="J907" s="10" t="n"/>
      <c r="K907" s="11">
        <f>IF(OR(OR(A907="",E907="",G907="",H907=""),D907=""),"",IF(J907&lt;&gt;"",J907,IF(D907="Day trade",MAX(0,N907)*0.01,IF(L907*0.00005&gt;1,L907*0.00005,0))))</f>
        <v/>
      </c>
      <c r="L907" s="11">
        <f>IF(OR(A907="",E907="",G907="",H907=""),"",E907*H907*IF(F907="",1,F907))</f>
        <v/>
      </c>
      <c r="M907" s="11">
        <f>IF(OR(A907="",E907="",G907="",H907=""),"",(H907-G907)*E907*IF(F907="",1,F907))</f>
        <v/>
      </c>
      <c r="N907" s="11">
        <f>IF(OR(A907="",E907="",G907="",H907=""),"",M907-N(I907))</f>
        <v/>
      </c>
      <c r="O907" s="12">
        <f>IF(A907="","",YEAR(A907)*100+MONTH(A907))</f>
        <v/>
      </c>
      <c r="P907" s="7" t="n"/>
    </row>
    <row r="908">
      <c r="A908" s="6" t="n"/>
      <c r="B908" s="7" t="n"/>
      <c r="C908" s="7" t="n"/>
      <c r="D908" s="7" t="n"/>
      <c r="E908" s="7" t="n"/>
      <c r="F908" s="8" t="n"/>
      <c r="G908" s="9" t="n"/>
      <c r="H908" s="9" t="n"/>
      <c r="I908" s="10" t="n"/>
      <c r="J908" s="10" t="n"/>
      <c r="K908" s="11">
        <f>IF(OR(OR(A908="",E908="",G908="",H908=""),D908=""),"",IF(J908&lt;&gt;"",J908,IF(D908="Day trade",MAX(0,N908)*0.01,IF(L908*0.00005&gt;1,L908*0.00005,0))))</f>
        <v/>
      </c>
      <c r="L908" s="11">
        <f>IF(OR(A908="",E908="",G908="",H908=""),"",E908*H908*IF(F908="",1,F908))</f>
        <v/>
      </c>
      <c r="M908" s="11">
        <f>IF(OR(A908="",E908="",G908="",H908=""),"",(H908-G908)*E908*IF(F908="",1,F908))</f>
        <v/>
      </c>
      <c r="N908" s="11">
        <f>IF(OR(A908="",E908="",G908="",H908=""),"",M908-N(I908))</f>
        <v/>
      </c>
      <c r="O908" s="12">
        <f>IF(A908="","",YEAR(A908)*100+MONTH(A908))</f>
        <v/>
      </c>
      <c r="P908" s="7" t="n"/>
    </row>
    <row r="909">
      <c r="A909" s="6" t="n"/>
      <c r="B909" s="7" t="n"/>
      <c r="C909" s="7" t="n"/>
      <c r="D909" s="7" t="n"/>
      <c r="E909" s="7" t="n"/>
      <c r="F909" s="8" t="n"/>
      <c r="G909" s="9" t="n"/>
      <c r="H909" s="9" t="n"/>
      <c r="I909" s="10" t="n"/>
      <c r="J909" s="10" t="n"/>
      <c r="K909" s="11">
        <f>IF(OR(OR(A909="",E909="",G909="",H909=""),D909=""),"",IF(J909&lt;&gt;"",J909,IF(D909="Day trade",MAX(0,N909)*0.01,IF(L909*0.00005&gt;1,L909*0.00005,0))))</f>
        <v/>
      </c>
      <c r="L909" s="11">
        <f>IF(OR(A909="",E909="",G909="",H909=""),"",E909*H909*IF(F909="",1,F909))</f>
        <v/>
      </c>
      <c r="M909" s="11">
        <f>IF(OR(A909="",E909="",G909="",H909=""),"",(H909-G909)*E909*IF(F909="",1,F909))</f>
        <v/>
      </c>
      <c r="N909" s="11">
        <f>IF(OR(A909="",E909="",G909="",H909=""),"",M909-N(I909))</f>
        <v/>
      </c>
      <c r="O909" s="12">
        <f>IF(A909="","",YEAR(A909)*100+MONTH(A909))</f>
        <v/>
      </c>
      <c r="P909" s="7" t="n"/>
    </row>
    <row r="910">
      <c r="A910" s="6" t="n"/>
      <c r="B910" s="7" t="n"/>
      <c r="C910" s="7" t="n"/>
      <c r="D910" s="7" t="n"/>
      <c r="E910" s="7" t="n"/>
      <c r="F910" s="8" t="n"/>
      <c r="G910" s="9" t="n"/>
      <c r="H910" s="9" t="n"/>
      <c r="I910" s="10" t="n"/>
      <c r="J910" s="10" t="n"/>
      <c r="K910" s="11">
        <f>IF(OR(OR(A910="",E910="",G910="",H910=""),D910=""),"",IF(J910&lt;&gt;"",J910,IF(D910="Day trade",MAX(0,N910)*0.01,IF(L910*0.00005&gt;1,L910*0.00005,0))))</f>
        <v/>
      </c>
      <c r="L910" s="11">
        <f>IF(OR(A910="",E910="",G910="",H910=""),"",E910*H910*IF(F910="",1,F910))</f>
        <v/>
      </c>
      <c r="M910" s="11">
        <f>IF(OR(A910="",E910="",G910="",H910=""),"",(H910-G910)*E910*IF(F910="",1,F910))</f>
        <v/>
      </c>
      <c r="N910" s="11">
        <f>IF(OR(A910="",E910="",G910="",H910=""),"",M910-N(I910))</f>
        <v/>
      </c>
      <c r="O910" s="12">
        <f>IF(A910="","",YEAR(A910)*100+MONTH(A910))</f>
        <v/>
      </c>
      <c r="P910" s="7" t="n"/>
    </row>
    <row r="911">
      <c r="A911" s="6" t="n"/>
      <c r="B911" s="7" t="n"/>
      <c r="C911" s="7" t="n"/>
      <c r="D911" s="7" t="n"/>
      <c r="E911" s="7" t="n"/>
      <c r="F911" s="8" t="n"/>
      <c r="G911" s="9" t="n"/>
      <c r="H911" s="9" t="n"/>
      <c r="I911" s="10" t="n"/>
      <c r="J911" s="10" t="n"/>
      <c r="K911" s="11">
        <f>IF(OR(OR(A911="",E911="",G911="",H911=""),D911=""),"",IF(J911&lt;&gt;"",J911,IF(D911="Day trade",MAX(0,N911)*0.01,IF(L911*0.00005&gt;1,L911*0.00005,0))))</f>
        <v/>
      </c>
      <c r="L911" s="11">
        <f>IF(OR(A911="",E911="",G911="",H911=""),"",E911*H911*IF(F911="",1,F911))</f>
        <v/>
      </c>
      <c r="M911" s="11">
        <f>IF(OR(A911="",E911="",G911="",H911=""),"",(H911-G911)*E911*IF(F911="",1,F911))</f>
        <v/>
      </c>
      <c r="N911" s="11">
        <f>IF(OR(A911="",E911="",G911="",H911=""),"",M911-N(I911))</f>
        <v/>
      </c>
      <c r="O911" s="12">
        <f>IF(A911="","",YEAR(A911)*100+MONTH(A911))</f>
        <v/>
      </c>
      <c r="P911" s="7" t="n"/>
    </row>
    <row r="912">
      <c r="A912" s="6" t="n"/>
      <c r="B912" s="7" t="n"/>
      <c r="C912" s="7" t="n"/>
      <c r="D912" s="7" t="n"/>
      <c r="E912" s="7" t="n"/>
      <c r="F912" s="8" t="n"/>
      <c r="G912" s="9" t="n"/>
      <c r="H912" s="9" t="n"/>
      <c r="I912" s="10" t="n"/>
      <c r="J912" s="10" t="n"/>
      <c r="K912" s="11">
        <f>IF(OR(OR(A912="",E912="",G912="",H912=""),D912=""),"",IF(J912&lt;&gt;"",J912,IF(D912="Day trade",MAX(0,N912)*0.01,IF(L912*0.00005&gt;1,L912*0.00005,0))))</f>
        <v/>
      </c>
      <c r="L912" s="11">
        <f>IF(OR(A912="",E912="",G912="",H912=""),"",E912*H912*IF(F912="",1,F912))</f>
        <v/>
      </c>
      <c r="M912" s="11">
        <f>IF(OR(A912="",E912="",G912="",H912=""),"",(H912-G912)*E912*IF(F912="",1,F912))</f>
        <v/>
      </c>
      <c r="N912" s="11">
        <f>IF(OR(A912="",E912="",G912="",H912=""),"",M912-N(I912))</f>
        <v/>
      </c>
      <c r="O912" s="12">
        <f>IF(A912="","",YEAR(A912)*100+MONTH(A912))</f>
        <v/>
      </c>
      <c r="P912" s="7" t="n"/>
    </row>
    <row r="913">
      <c r="A913" s="6" t="n"/>
      <c r="B913" s="7" t="n"/>
      <c r="C913" s="7" t="n"/>
      <c r="D913" s="7" t="n"/>
      <c r="E913" s="7" t="n"/>
      <c r="F913" s="8" t="n"/>
      <c r="G913" s="9" t="n"/>
      <c r="H913" s="9" t="n"/>
      <c r="I913" s="10" t="n"/>
      <c r="J913" s="10" t="n"/>
      <c r="K913" s="11">
        <f>IF(OR(OR(A913="",E913="",G913="",H913=""),D913=""),"",IF(J913&lt;&gt;"",J913,IF(D913="Day trade",MAX(0,N913)*0.01,IF(L913*0.00005&gt;1,L913*0.00005,0))))</f>
        <v/>
      </c>
      <c r="L913" s="11">
        <f>IF(OR(A913="",E913="",G913="",H913=""),"",E913*H913*IF(F913="",1,F913))</f>
        <v/>
      </c>
      <c r="M913" s="11">
        <f>IF(OR(A913="",E913="",G913="",H913=""),"",(H913-G913)*E913*IF(F913="",1,F913))</f>
        <v/>
      </c>
      <c r="N913" s="11">
        <f>IF(OR(A913="",E913="",G913="",H913=""),"",M913-N(I913))</f>
        <v/>
      </c>
      <c r="O913" s="12">
        <f>IF(A913="","",YEAR(A913)*100+MONTH(A913))</f>
        <v/>
      </c>
      <c r="P913" s="7" t="n"/>
    </row>
    <row r="914">
      <c r="A914" s="6" t="n"/>
      <c r="B914" s="7" t="n"/>
      <c r="C914" s="7" t="n"/>
      <c r="D914" s="7" t="n"/>
      <c r="E914" s="7" t="n"/>
      <c r="F914" s="8" t="n"/>
      <c r="G914" s="9" t="n"/>
      <c r="H914" s="9" t="n"/>
      <c r="I914" s="10" t="n"/>
      <c r="J914" s="10" t="n"/>
      <c r="K914" s="11">
        <f>IF(OR(OR(A914="",E914="",G914="",H914=""),D914=""),"",IF(J914&lt;&gt;"",J914,IF(D914="Day trade",MAX(0,N914)*0.01,IF(L914*0.00005&gt;1,L914*0.00005,0))))</f>
        <v/>
      </c>
      <c r="L914" s="11">
        <f>IF(OR(A914="",E914="",G914="",H914=""),"",E914*H914*IF(F914="",1,F914))</f>
        <v/>
      </c>
      <c r="M914" s="11">
        <f>IF(OR(A914="",E914="",G914="",H914=""),"",(H914-G914)*E914*IF(F914="",1,F914))</f>
        <v/>
      </c>
      <c r="N914" s="11">
        <f>IF(OR(A914="",E914="",G914="",H914=""),"",M914-N(I914))</f>
        <v/>
      </c>
      <c r="O914" s="12">
        <f>IF(A914="","",YEAR(A914)*100+MONTH(A914))</f>
        <v/>
      </c>
      <c r="P914" s="7" t="n"/>
    </row>
    <row r="915">
      <c r="A915" s="6" t="n"/>
      <c r="B915" s="7" t="n"/>
      <c r="C915" s="7" t="n"/>
      <c r="D915" s="7" t="n"/>
      <c r="E915" s="7" t="n"/>
      <c r="F915" s="8" t="n"/>
      <c r="G915" s="9" t="n"/>
      <c r="H915" s="9" t="n"/>
      <c r="I915" s="10" t="n"/>
      <c r="J915" s="10" t="n"/>
      <c r="K915" s="11">
        <f>IF(OR(OR(A915="",E915="",G915="",H915=""),D915=""),"",IF(J915&lt;&gt;"",J915,IF(D915="Day trade",MAX(0,N915)*0.01,IF(L915*0.00005&gt;1,L915*0.00005,0))))</f>
        <v/>
      </c>
      <c r="L915" s="11">
        <f>IF(OR(A915="",E915="",G915="",H915=""),"",E915*H915*IF(F915="",1,F915))</f>
        <v/>
      </c>
      <c r="M915" s="11">
        <f>IF(OR(A915="",E915="",G915="",H915=""),"",(H915-G915)*E915*IF(F915="",1,F915))</f>
        <v/>
      </c>
      <c r="N915" s="11">
        <f>IF(OR(A915="",E915="",G915="",H915=""),"",M915-N(I915))</f>
        <v/>
      </c>
      <c r="O915" s="12">
        <f>IF(A915="","",YEAR(A915)*100+MONTH(A915))</f>
        <v/>
      </c>
      <c r="P915" s="7" t="n"/>
    </row>
    <row r="916">
      <c r="A916" s="6" t="n"/>
      <c r="B916" s="7" t="n"/>
      <c r="C916" s="7" t="n"/>
      <c r="D916" s="7" t="n"/>
      <c r="E916" s="7" t="n"/>
      <c r="F916" s="8" t="n"/>
      <c r="G916" s="9" t="n"/>
      <c r="H916" s="9" t="n"/>
      <c r="I916" s="10" t="n"/>
      <c r="J916" s="10" t="n"/>
      <c r="K916" s="11">
        <f>IF(OR(OR(A916="",E916="",G916="",H916=""),D916=""),"",IF(J916&lt;&gt;"",J916,IF(D916="Day trade",MAX(0,N916)*0.01,IF(L916*0.00005&gt;1,L916*0.00005,0))))</f>
        <v/>
      </c>
      <c r="L916" s="11">
        <f>IF(OR(A916="",E916="",G916="",H916=""),"",E916*H916*IF(F916="",1,F916))</f>
        <v/>
      </c>
      <c r="M916" s="11">
        <f>IF(OR(A916="",E916="",G916="",H916=""),"",(H916-G916)*E916*IF(F916="",1,F916))</f>
        <v/>
      </c>
      <c r="N916" s="11">
        <f>IF(OR(A916="",E916="",G916="",H916=""),"",M916-N(I916))</f>
        <v/>
      </c>
      <c r="O916" s="12">
        <f>IF(A916="","",YEAR(A916)*100+MONTH(A916))</f>
        <v/>
      </c>
      <c r="P916" s="7" t="n"/>
    </row>
    <row r="917">
      <c r="A917" s="6" t="n"/>
      <c r="B917" s="7" t="n"/>
      <c r="C917" s="7" t="n"/>
      <c r="D917" s="7" t="n"/>
      <c r="E917" s="7" t="n"/>
      <c r="F917" s="8" t="n"/>
      <c r="G917" s="9" t="n"/>
      <c r="H917" s="9" t="n"/>
      <c r="I917" s="10" t="n"/>
      <c r="J917" s="10" t="n"/>
      <c r="K917" s="11">
        <f>IF(OR(OR(A917="",E917="",G917="",H917=""),D917=""),"",IF(J917&lt;&gt;"",J917,IF(D917="Day trade",MAX(0,N917)*0.01,IF(L917*0.00005&gt;1,L917*0.00005,0))))</f>
        <v/>
      </c>
      <c r="L917" s="11">
        <f>IF(OR(A917="",E917="",G917="",H917=""),"",E917*H917*IF(F917="",1,F917))</f>
        <v/>
      </c>
      <c r="M917" s="11">
        <f>IF(OR(A917="",E917="",G917="",H917=""),"",(H917-G917)*E917*IF(F917="",1,F917))</f>
        <v/>
      </c>
      <c r="N917" s="11">
        <f>IF(OR(A917="",E917="",G917="",H917=""),"",M917-N(I917))</f>
        <v/>
      </c>
      <c r="O917" s="12">
        <f>IF(A917="","",YEAR(A917)*100+MONTH(A917))</f>
        <v/>
      </c>
      <c r="P917" s="7" t="n"/>
    </row>
    <row r="918">
      <c r="A918" s="6" t="n"/>
      <c r="B918" s="7" t="n"/>
      <c r="C918" s="7" t="n"/>
      <c r="D918" s="7" t="n"/>
      <c r="E918" s="7" t="n"/>
      <c r="F918" s="8" t="n"/>
      <c r="G918" s="9" t="n"/>
      <c r="H918" s="9" t="n"/>
      <c r="I918" s="10" t="n"/>
      <c r="J918" s="10" t="n"/>
      <c r="K918" s="11">
        <f>IF(OR(OR(A918="",E918="",G918="",H918=""),D918=""),"",IF(J918&lt;&gt;"",J918,IF(D918="Day trade",MAX(0,N918)*0.01,IF(L918*0.00005&gt;1,L918*0.00005,0))))</f>
        <v/>
      </c>
      <c r="L918" s="11">
        <f>IF(OR(A918="",E918="",G918="",H918=""),"",E918*H918*IF(F918="",1,F918))</f>
        <v/>
      </c>
      <c r="M918" s="11">
        <f>IF(OR(A918="",E918="",G918="",H918=""),"",(H918-G918)*E918*IF(F918="",1,F918))</f>
        <v/>
      </c>
      <c r="N918" s="11">
        <f>IF(OR(A918="",E918="",G918="",H918=""),"",M918-N(I918))</f>
        <v/>
      </c>
      <c r="O918" s="12">
        <f>IF(A918="","",YEAR(A918)*100+MONTH(A918))</f>
        <v/>
      </c>
      <c r="P918" s="7" t="n"/>
    </row>
    <row r="919">
      <c r="A919" s="6" t="n"/>
      <c r="B919" s="7" t="n"/>
      <c r="C919" s="7" t="n"/>
      <c r="D919" s="7" t="n"/>
      <c r="E919" s="7" t="n"/>
      <c r="F919" s="8" t="n"/>
      <c r="G919" s="9" t="n"/>
      <c r="H919" s="9" t="n"/>
      <c r="I919" s="10" t="n"/>
      <c r="J919" s="10" t="n"/>
      <c r="K919" s="11">
        <f>IF(OR(OR(A919="",E919="",G919="",H919=""),D919=""),"",IF(J919&lt;&gt;"",J919,IF(D919="Day trade",MAX(0,N919)*0.01,IF(L919*0.00005&gt;1,L919*0.00005,0))))</f>
        <v/>
      </c>
      <c r="L919" s="11">
        <f>IF(OR(A919="",E919="",G919="",H919=""),"",E919*H919*IF(F919="",1,F919))</f>
        <v/>
      </c>
      <c r="M919" s="11">
        <f>IF(OR(A919="",E919="",G919="",H919=""),"",(H919-G919)*E919*IF(F919="",1,F919))</f>
        <v/>
      </c>
      <c r="N919" s="11">
        <f>IF(OR(A919="",E919="",G919="",H919=""),"",M919-N(I919))</f>
        <v/>
      </c>
      <c r="O919" s="12">
        <f>IF(A919="","",YEAR(A919)*100+MONTH(A919))</f>
        <v/>
      </c>
      <c r="P919" s="7" t="n"/>
    </row>
    <row r="920">
      <c r="A920" s="6" t="n"/>
      <c r="B920" s="7" t="n"/>
      <c r="C920" s="7" t="n"/>
      <c r="D920" s="7" t="n"/>
      <c r="E920" s="7" t="n"/>
      <c r="F920" s="8" t="n"/>
      <c r="G920" s="9" t="n"/>
      <c r="H920" s="9" t="n"/>
      <c r="I920" s="10" t="n"/>
      <c r="J920" s="10" t="n"/>
      <c r="K920" s="11">
        <f>IF(OR(OR(A920="",E920="",G920="",H920=""),D920=""),"",IF(J920&lt;&gt;"",J920,IF(D920="Day trade",MAX(0,N920)*0.01,IF(L920*0.00005&gt;1,L920*0.00005,0))))</f>
        <v/>
      </c>
      <c r="L920" s="11">
        <f>IF(OR(A920="",E920="",G920="",H920=""),"",E920*H920*IF(F920="",1,F920))</f>
        <v/>
      </c>
      <c r="M920" s="11">
        <f>IF(OR(A920="",E920="",G920="",H920=""),"",(H920-G920)*E920*IF(F920="",1,F920))</f>
        <v/>
      </c>
      <c r="N920" s="11">
        <f>IF(OR(A920="",E920="",G920="",H920=""),"",M920-N(I920))</f>
        <v/>
      </c>
      <c r="O920" s="12">
        <f>IF(A920="","",YEAR(A920)*100+MONTH(A920))</f>
        <v/>
      </c>
      <c r="P920" s="7" t="n"/>
    </row>
    <row r="921">
      <c r="A921" s="6" t="n"/>
      <c r="B921" s="7" t="n"/>
      <c r="C921" s="7" t="n"/>
      <c r="D921" s="7" t="n"/>
      <c r="E921" s="7" t="n"/>
      <c r="F921" s="8" t="n"/>
      <c r="G921" s="9" t="n"/>
      <c r="H921" s="9" t="n"/>
      <c r="I921" s="10" t="n"/>
      <c r="J921" s="10" t="n"/>
      <c r="K921" s="11">
        <f>IF(OR(OR(A921="",E921="",G921="",H921=""),D921=""),"",IF(J921&lt;&gt;"",J921,IF(D921="Day trade",MAX(0,N921)*0.01,IF(L921*0.00005&gt;1,L921*0.00005,0))))</f>
        <v/>
      </c>
      <c r="L921" s="11">
        <f>IF(OR(A921="",E921="",G921="",H921=""),"",E921*H921*IF(F921="",1,F921))</f>
        <v/>
      </c>
      <c r="M921" s="11">
        <f>IF(OR(A921="",E921="",G921="",H921=""),"",(H921-G921)*E921*IF(F921="",1,F921))</f>
        <v/>
      </c>
      <c r="N921" s="11">
        <f>IF(OR(A921="",E921="",G921="",H921=""),"",M921-N(I921))</f>
        <v/>
      </c>
      <c r="O921" s="12">
        <f>IF(A921="","",YEAR(A921)*100+MONTH(A921))</f>
        <v/>
      </c>
      <c r="P921" s="7" t="n"/>
    </row>
    <row r="922">
      <c r="A922" s="6" t="n"/>
      <c r="B922" s="7" t="n"/>
      <c r="C922" s="7" t="n"/>
      <c r="D922" s="7" t="n"/>
      <c r="E922" s="7" t="n"/>
      <c r="F922" s="8" t="n"/>
      <c r="G922" s="9" t="n"/>
      <c r="H922" s="9" t="n"/>
      <c r="I922" s="10" t="n"/>
      <c r="J922" s="10" t="n"/>
      <c r="K922" s="11">
        <f>IF(OR(OR(A922="",E922="",G922="",H922=""),D922=""),"",IF(J922&lt;&gt;"",J922,IF(D922="Day trade",MAX(0,N922)*0.01,IF(L922*0.00005&gt;1,L922*0.00005,0))))</f>
        <v/>
      </c>
      <c r="L922" s="11">
        <f>IF(OR(A922="",E922="",G922="",H922=""),"",E922*H922*IF(F922="",1,F922))</f>
        <v/>
      </c>
      <c r="M922" s="11">
        <f>IF(OR(A922="",E922="",G922="",H922=""),"",(H922-G922)*E922*IF(F922="",1,F922))</f>
        <v/>
      </c>
      <c r="N922" s="11">
        <f>IF(OR(A922="",E922="",G922="",H922=""),"",M922-N(I922))</f>
        <v/>
      </c>
      <c r="O922" s="12">
        <f>IF(A922="","",YEAR(A922)*100+MONTH(A922))</f>
        <v/>
      </c>
      <c r="P922" s="7" t="n"/>
    </row>
    <row r="923">
      <c r="A923" s="6" t="n"/>
      <c r="B923" s="7" t="n"/>
      <c r="C923" s="7" t="n"/>
      <c r="D923" s="7" t="n"/>
      <c r="E923" s="7" t="n"/>
      <c r="F923" s="8" t="n"/>
      <c r="G923" s="9" t="n"/>
      <c r="H923" s="9" t="n"/>
      <c r="I923" s="10" t="n"/>
      <c r="J923" s="10" t="n"/>
      <c r="K923" s="11">
        <f>IF(OR(OR(A923="",E923="",G923="",H923=""),D923=""),"",IF(J923&lt;&gt;"",J923,IF(D923="Day trade",MAX(0,N923)*0.01,IF(L923*0.00005&gt;1,L923*0.00005,0))))</f>
        <v/>
      </c>
      <c r="L923" s="11">
        <f>IF(OR(A923="",E923="",G923="",H923=""),"",E923*H923*IF(F923="",1,F923))</f>
        <v/>
      </c>
      <c r="M923" s="11">
        <f>IF(OR(A923="",E923="",G923="",H923=""),"",(H923-G923)*E923*IF(F923="",1,F923))</f>
        <v/>
      </c>
      <c r="N923" s="11">
        <f>IF(OR(A923="",E923="",G923="",H923=""),"",M923-N(I923))</f>
        <v/>
      </c>
      <c r="O923" s="12">
        <f>IF(A923="","",YEAR(A923)*100+MONTH(A923))</f>
        <v/>
      </c>
      <c r="P923" s="7" t="n"/>
    </row>
    <row r="924">
      <c r="A924" s="6" t="n"/>
      <c r="B924" s="7" t="n"/>
      <c r="C924" s="7" t="n"/>
      <c r="D924" s="7" t="n"/>
      <c r="E924" s="7" t="n"/>
      <c r="F924" s="8" t="n"/>
      <c r="G924" s="9" t="n"/>
      <c r="H924" s="9" t="n"/>
      <c r="I924" s="10" t="n"/>
      <c r="J924" s="10" t="n"/>
      <c r="K924" s="11">
        <f>IF(OR(OR(A924="",E924="",G924="",H924=""),D924=""),"",IF(J924&lt;&gt;"",J924,IF(D924="Day trade",MAX(0,N924)*0.01,IF(L924*0.00005&gt;1,L924*0.00005,0))))</f>
        <v/>
      </c>
      <c r="L924" s="11">
        <f>IF(OR(A924="",E924="",G924="",H924=""),"",E924*H924*IF(F924="",1,F924))</f>
        <v/>
      </c>
      <c r="M924" s="11">
        <f>IF(OR(A924="",E924="",G924="",H924=""),"",(H924-G924)*E924*IF(F924="",1,F924))</f>
        <v/>
      </c>
      <c r="N924" s="11">
        <f>IF(OR(A924="",E924="",G924="",H924=""),"",M924-N(I924))</f>
        <v/>
      </c>
      <c r="O924" s="12">
        <f>IF(A924="","",YEAR(A924)*100+MONTH(A924))</f>
        <v/>
      </c>
      <c r="P924" s="7" t="n"/>
    </row>
    <row r="925">
      <c r="A925" s="6" t="n"/>
      <c r="B925" s="7" t="n"/>
      <c r="C925" s="7" t="n"/>
      <c r="D925" s="7" t="n"/>
      <c r="E925" s="7" t="n"/>
      <c r="F925" s="8" t="n"/>
      <c r="G925" s="9" t="n"/>
      <c r="H925" s="9" t="n"/>
      <c r="I925" s="10" t="n"/>
      <c r="J925" s="10" t="n"/>
      <c r="K925" s="11">
        <f>IF(OR(OR(A925="",E925="",G925="",H925=""),D925=""),"",IF(J925&lt;&gt;"",J925,IF(D925="Day trade",MAX(0,N925)*0.01,IF(L925*0.00005&gt;1,L925*0.00005,0))))</f>
        <v/>
      </c>
      <c r="L925" s="11">
        <f>IF(OR(A925="",E925="",G925="",H925=""),"",E925*H925*IF(F925="",1,F925))</f>
        <v/>
      </c>
      <c r="M925" s="11">
        <f>IF(OR(A925="",E925="",G925="",H925=""),"",(H925-G925)*E925*IF(F925="",1,F925))</f>
        <v/>
      </c>
      <c r="N925" s="11">
        <f>IF(OR(A925="",E925="",G925="",H925=""),"",M925-N(I925))</f>
        <v/>
      </c>
      <c r="O925" s="12">
        <f>IF(A925="","",YEAR(A925)*100+MONTH(A925))</f>
        <v/>
      </c>
      <c r="P925" s="7" t="n"/>
    </row>
    <row r="926">
      <c r="A926" s="6" t="n"/>
      <c r="B926" s="7" t="n"/>
      <c r="C926" s="7" t="n"/>
      <c r="D926" s="7" t="n"/>
      <c r="E926" s="7" t="n"/>
      <c r="F926" s="8" t="n"/>
      <c r="G926" s="9" t="n"/>
      <c r="H926" s="9" t="n"/>
      <c r="I926" s="10" t="n"/>
      <c r="J926" s="10" t="n"/>
      <c r="K926" s="11">
        <f>IF(OR(OR(A926="",E926="",G926="",H926=""),D926=""),"",IF(J926&lt;&gt;"",J926,IF(D926="Day trade",MAX(0,N926)*0.01,IF(L926*0.00005&gt;1,L926*0.00005,0))))</f>
        <v/>
      </c>
      <c r="L926" s="11">
        <f>IF(OR(A926="",E926="",G926="",H926=""),"",E926*H926*IF(F926="",1,F926))</f>
        <v/>
      </c>
      <c r="M926" s="11">
        <f>IF(OR(A926="",E926="",G926="",H926=""),"",(H926-G926)*E926*IF(F926="",1,F926))</f>
        <v/>
      </c>
      <c r="N926" s="11">
        <f>IF(OR(A926="",E926="",G926="",H926=""),"",M926-N(I926))</f>
        <v/>
      </c>
      <c r="O926" s="12">
        <f>IF(A926="","",YEAR(A926)*100+MONTH(A926))</f>
        <v/>
      </c>
      <c r="P926" s="7" t="n"/>
    </row>
    <row r="927">
      <c r="A927" s="6" t="n"/>
      <c r="B927" s="7" t="n"/>
      <c r="C927" s="7" t="n"/>
      <c r="D927" s="7" t="n"/>
      <c r="E927" s="7" t="n"/>
      <c r="F927" s="8" t="n"/>
      <c r="G927" s="9" t="n"/>
      <c r="H927" s="9" t="n"/>
      <c r="I927" s="10" t="n"/>
      <c r="J927" s="10" t="n"/>
      <c r="K927" s="11">
        <f>IF(OR(OR(A927="",E927="",G927="",H927=""),D927=""),"",IF(J927&lt;&gt;"",J927,IF(D927="Day trade",MAX(0,N927)*0.01,IF(L927*0.00005&gt;1,L927*0.00005,0))))</f>
        <v/>
      </c>
      <c r="L927" s="11">
        <f>IF(OR(A927="",E927="",G927="",H927=""),"",E927*H927*IF(F927="",1,F927))</f>
        <v/>
      </c>
      <c r="M927" s="11">
        <f>IF(OR(A927="",E927="",G927="",H927=""),"",(H927-G927)*E927*IF(F927="",1,F927))</f>
        <v/>
      </c>
      <c r="N927" s="11">
        <f>IF(OR(A927="",E927="",G927="",H927=""),"",M927-N(I927))</f>
        <v/>
      </c>
      <c r="O927" s="12">
        <f>IF(A927="","",YEAR(A927)*100+MONTH(A927))</f>
        <v/>
      </c>
      <c r="P927" s="7" t="n"/>
    </row>
    <row r="928">
      <c r="A928" s="6" t="n"/>
      <c r="B928" s="7" t="n"/>
      <c r="C928" s="7" t="n"/>
      <c r="D928" s="7" t="n"/>
      <c r="E928" s="7" t="n"/>
      <c r="F928" s="8" t="n"/>
      <c r="G928" s="9" t="n"/>
      <c r="H928" s="9" t="n"/>
      <c r="I928" s="10" t="n"/>
      <c r="J928" s="10" t="n"/>
      <c r="K928" s="11">
        <f>IF(OR(OR(A928="",E928="",G928="",H928=""),D928=""),"",IF(J928&lt;&gt;"",J928,IF(D928="Day trade",MAX(0,N928)*0.01,IF(L928*0.00005&gt;1,L928*0.00005,0))))</f>
        <v/>
      </c>
      <c r="L928" s="11">
        <f>IF(OR(A928="",E928="",G928="",H928=""),"",E928*H928*IF(F928="",1,F928))</f>
        <v/>
      </c>
      <c r="M928" s="11">
        <f>IF(OR(A928="",E928="",G928="",H928=""),"",(H928-G928)*E928*IF(F928="",1,F928))</f>
        <v/>
      </c>
      <c r="N928" s="11">
        <f>IF(OR(A928="",E928="",G928="",H928=""),"",M928-N(I928))</f>
        <v/>
      </c>
      <c r="O928" s="12">
        <f>IF(A928="","",YEAR(A928)*100+MONTH(A928))</f>
        <v/>
      </c>
      <c r="P928" s="7" t="n"/>
    </row>
    <row r="929">
      <c r="A929" s="6" t="n"/>
      <c r="B929" s="7" t="n"/>
      <c r="C929" s="7" t="n"/>
      <c r="D929" s="7" t="n"/>
      <c r="E929" s="7" t="n"/>
      <c r="F929" s="8" t="n"/>
      <c r="G929" s="9" t="n"/>
      <c r="H929" s="9" t="n"/>
      <c r="I929" s="10" t="n"/>
      <c r="J929" s="10" t="n"/>
      <c r="K929" s="11">
        <f>IF(OR(OR(A929="",E929="",G929="",H929=""),D929=""),"",IF(J929&lt;&gt;"",J929,IF(D929="Day trade",MAX(0,N929)*0.01,IF(L929*0.00005&gt;1,L929*0.00005,0))))</f>
        <v/>
      </c>
      <c r="L929" s="11">
        <f>IF(OR(A929="",E929="",G929="",H929=""),"",E929*H929*IF(F929="",1,F929))</f>
        <v/>
      </c>
      <c r="M929" s="11">
        <f>IF(OR(A929="",E929="",G929="",H929=""),"",(H929-G929)*E929*IF(F929="",1,F929))</f>
        <v/>
      </c>
      <c r="N929" s="11">
        <f>IF(OR(A929="",E929="",G929="",H929=""),"",M929-N(I929))</f>
        <v/>
      </c>
      <c r="O929" s="12">
        <f>IF(A929="","",YEAR(A929)*100+MONTH(A929))</f>
        <v/>
      </c>
      <c r="P929" s="7" t="n"/>
    </row>
    <row r="930">
      <c r="A930" s="6" t="n"/>
      <c r="B930" s="7" t="n"/>
      <c r="C930" s="7" t="n"/>
      <c r="D930" s="7" t="n"/>
      <c r="E930" s="7" t="n"/>
      <c r="F930" s="8" t="n"/>
      <c r="G930" s="9" t="n"/>
      <c r="H930" s="9" t="n"/>
      <c r="I930" s="10" t="n"/>
      <c r="J930" s="10" t="n"/>
      <c r="K930" s="11">
        <f>IF(OR(OR(A930="",E930="",G930="",H930=""),D930=""),"",IF(J930&lt;&gt;"",J930,IF(D930="Day trade",MAX(0,N930)*0.01,IF(L930*0.00005&gt;1,L930*0.00005,0))))</f>
        <v/>
      </c>
      <c r="L930" s="11">
        <f>IF(OR(A930="",E930="",G930="",H930=""),"",E930*H930*IF(F930="",1,F930))</f>
        <v/>
      </c>
      <c r="M930" s="11">
        <f>IF(OR(A930="",E930="",G930="",H930=""),"",(H930-G930)*E930*IF(F930="",1,F930))</f>
        <v/>
      </c>
      <c r="N930" s="11">
        <f>IF(OR(A930="",E930="",G930="",H930=""),"",M930-N(I930))</f>
        <v/>
      </c>
      <c r="O930" s="12">
        <f>IF(A930="","",YEAR(A930)*100+MONTH(A930))</f>
        <v/>
      </c>
      <c r="P930" s="7" t="n"/>
    </row>
    <row r="931">
      <c r="A931" s="6" t="n"/>
      <c r="B931" s="7" t="n"/>
      <c r="C931" s="7" t="n"/>
      <c r="D931" s="7" t="n"/>
      <c r="E931" s="7" t="n"/>
      <c r="F931" s="8" t="n"/>
      <c r="G931" s="9" t="n"/>
      <c r="H931" s="9" t="n"/>
      <c r="I931" s="10" t="n"/>
      <c r="J931" s="10" t="n"/>
      <c r="K931" s="11">
        <f>IF(OR(OR(A931="",E931="",G931="",H931=""),D931=""),"",IF(J931&lt;&gt;"",J931,IF(D931="Day trade",MAX(0,N931)*0.01,IF(L931*0.00005&gt;1,L931*0.00005,0))))</f>
        <v/>
      </c>
      <c r="L931" s="11">
        <f>IF(OR(A931="",E931="",G931="",H931=""),"",E931*H931*IF(F931="",1,F931))</f>
        <v/>
      </c>
      <c r="M931" s="11">
        <f>IF(OR(A931="",E931="",G931="",H931=""),"",(H931-G931)*E931*IF(F931="",1,F931))</f>
        <v/>
      </c>
      <c r="N931" s="11">
        <f>IF(OR(A931="",E931="",G931="",H931=""),"",M931-N(I931))</f>
        <v/>
      </c>
      <c r="O931" s="12">
        <f>IF(A931="","",YEAR(A931)*100+MONTH(A931))</f>
        <v/>
      </c>
      <c r="P931" s="7" t="n"/>
    </row>
    <row r="932">
      <c r="A932" s="6" t="n"/>
      <c r="B932" s="7" t="n"/>
      <c r="C932" s="7" t="n"/>
      <c r="D932" s="7" t="n"/>
      <c r="E932" s="7" t="n"/>
      <c r="F932" s="8" t="n"/>
      <c r="G932" s="9" t="n"/>
      <c r="H932" s="9" t="n"/>
      <c r="I932" s="10" t="n"/>
      <c r="J932" s="10" t="n"/>
      <c r="K932" s="11">
        <f>IF(OR(OR(A932="",E932="",G932="",H932=""),D932=""),"",IF(J932&lt;&gt;"",J932,IF(D932="Day trade",MAX(0,N932)*0.01,IF(L932*0.00005&gt;1,L932*0.00005,0))))</f>
        <v/>
      </c>
      <c r="L932" s="11">
        <f>IF(OR(A932="",E932="",G932="",H932=""),"",E932*H932*IF(F932="",1,F932))</f>
        <v/>
      </c>
      <c r="M932" s="11">
        <f>IF(OR(A932="",E932="",G932="",H932=""),"",(H932-G932)*E932*IF(F932="",1,F932))</f>
        <v/>
      </c>
      <c r="N932" s="11">
        <f>IF(OR(A932="",E932="",G932="",H932=""),"",M932-N(I932))</f>
        <v/>
      </c>
      <c r="O932" s="12">
        <f>IF(A932="","",YEAR(A932)*100+MONTH(A932))</f>
        <v/>
      </c>
      <c r="P932" s="7" t="n"/>
    </row>
    <row r="933">
      <c r="A933" s="6" t="n"/>
      <c r="B933" s="7" t="n"/>
      <c r="C933" s="7" t="n"/>
      <c r="D933" s="7" t="n"/>
      <c r="E933" s="7" t="n"/>
      <c r="F933" s="8" t="n"/>
      <c r="G933" s="9" t="n"/>
      <c r="H933" s="9" t="n"/>
      <c r="I933" s="10" t="n"/>
      <c r="J933" s="10" t="n"/>
      <c r="K933" s="11">
        <f>IF(OR(OR(A933="",E933="",G933="",H933=""),D933=""),"",IF(J933&lt;&gt;"",J933,IF(D933="Day trade",MAX(0,N933)*0.01,IF(L933*0.00005&gt;1,L933*0.00005,0))))</f>
        <v/>
      </c>
      <c r="L933" s="11">
        <f>IF(OR(A933="",E933="",G933="",H933=""),"",E933*H933*IF(F933="",1,F933))</f>
        <v/>
      </c>
      <c r="M933" s="11">
        <f>IF(OR(A933="",E933="",G933="",H933=""),"",(H933-G933)*E933*IF(F933="",1,F933))</f>
        <v/>
      </c>
      <c r="N933" s="11">
        <f>IF(OR(A933="",E933="",G933="",H933=""),"",M933-N(I933))</f>
        <v/>
      </c>
      <c r="O933" s="12">
        <f>IF(A933="","",YEAR(A933)*100+MONTH(A933))</f>
        <v/>
      </c>
      <c r="P933" s="7" t="n"/>
    </row>
    <row r="934">
      <c r="A934" s="6" t="n"/>
      <c r="B934" s="7" t="n"/>
      <c r="C934" s="7" t="n"/>
      <c r="D934" s="7" t="n"/>
      <c r="E934" s="7" t="n"/>
      <c r="F934" s="8" t="n"/>
      <c r="G934" s="9" t="n"/>
      <c r="H934" s="9" t="n"/>
      <c r="I934" s="10" t="n"/>
      <c r="J934" s="10" t="n"/>
      <c r="K934" s="11">
        <f>IF(OR(OR(A934="",E934="",G934="",H934=""),D934=""),"",IF(J934&lt;&gt;"",J934,IF(D934="Day trade",MAX(0,N934)*0.01,IF(L934*0.00005&gt;1,L934*0.00005,0))))</f>
        <v/>
      </c>
      <c r="L934" s="11">
        <f>IF(OR(A934="",E934="",G934="",H934=""),"",E934*H934*IF(F934="",1,F934))</f>
        <v/>
      </c>
      <c r="M934" s="11">
        <f>IF(OR(A934="",E934="",G934="",H934=""),"",(H934-G934)*E934*IF(F934="",1,F934))</f>
        <v/>
      </c>
      <c r="N934" s="11">
        <f>IF(OR(A934="",E934="",G934="",H934=""),"",M934-N(I934))</f>
        <v/>
      </c>
      <c r="O934" s="12">
        <f>IF(A934="","",YEAR(A934)*100+MONTH(A934))</f>
        <v/>
      </c>
      <c r="P934" s="7" t="n"/>
    </row>
    <row r="935">
      <c r="A935" s="6" t="n"/>
      <c r="B935" s="7" t="n"/>
      <c r="C935" s="7" t="n"/>
      <c r="D935" s="7" t="n"/>
      <c r="E935" s="7" t="n"/>
      <c r="F935" s="8" t="n"/>
      <c r="G935" s="9" t="n"/>
      <c r="H935" s="9" t="n"/>
      <c r="I935" s="10" t="n"/>
      <c r="J935" s="10" t="n"/>
      <c r="K935" s="11">
        <f>IF(OR(OR(A935="",E935="",G935="",H935=""),D935=""),"",IF(J935&lt;&gt;"",J935,IF(D935="Day trade",MAX(0,N935)*0.01,IF(L935*0.00005&gt;1,L935*0.00005,0))))</f>
        <v/>
      </c>
      <c r="L935" s="11">
        <f>IF(OR(A935="",E935="",G935="",H935=""),"",E935*H935*IF(F935="",1,F935))</f>
        <v/>
      </c>
      <c r="M935" s="11">
        <f>IF(OR(A935="",E935="",G935="",H935=""),"",(H935-G935)*E935*IF(F935="",1,F935))</f>
        <v/>
      </c>
      <c r="N935" s="11">
        <f>IF(OR(A935="",E935="",G935="",H935=""),"",M935-N(I935))</f>
        <v/>
      </c>
      <c r="O935" s="12">
        <f>IF(A935="","",YEAR(A935)*100+MONTH(A935))</f>
        <v/>
      </c>
      <c r="P935" s="7" t="n"/>
    </row>
    <row r="936">
      <c r="A936" s="6" t="n"/>
      <c r="B936" s="7" t="n"/>
      <c r="C936" s="7" t="n"/>
      <c r="D936" s="7" t="n"/>
      <c r="E936" s="7" t="n"/>
      <c r="F936" s="8" t="n"/>
      <c r="G936" s="9" t="n"/>
      <c r="H936" s="9" t="n"/>
      <c r="I936" s="10" t="n"/>
      <c r="J936" s="10" t="n"/>
      <c r="K936" s="11">
        <f>IF(OR(OR(A936="",E936="",G936="",H936=""),D936=""),"",IF(J936&lt;&gt;"",J936,IF(D936="Day trade",MAX(0,N936)*0.01,IF(L936*0.00005&gt;1,L936*0.00005,0))))</f>
        <v/>
      </c>
      <c r="L936" s="11">
        <f>IF(OR(A936="",E936="",G936="",H936=""),"",E936*H936*IF(F936="",1,F936))</f>
        <v/>
      </c>
      <c r="M936" s="11">
        <f>IF(OR(A936="",E936="",G936="",H936=""),"",(H936-G936)*E936*IF(F936="",1,F936))</f>
        <v/>
      </c>
      <c r="N936" s="11">
        <f>IF(OR(A936="",E936="",G936="",H936=""),"",M936-N(I936))</f>
        <v/>
      </c>
      <c r="O936" s="12">
        <f>IF(A936="","",YEAR(A936)*100+MONTH(A936))</f>
        <v/>
      </c>
      <c r="P936" s="7" t="n"/>
    </row>
    <row r="937">
      <c r="A937" s="6" t="n"/>
      <c r="B937" s="7" t="n"/>
      <c r="C937" s="7" t="n"/>
      <c r="D937" s="7" t="n"/>
      <c r="E937" s="7" t="n"/>
      <c r="F937" s="8" t="n"/>
      <c r="G937" s="9" t="n"/>
      <c r="H937" s="9" t="n"/>
      <c r="I937" s="10" t="n"/>
      <c r="J937" s="10" t="n"/>
      <c r="K937" s="11">
        <f>IF(OR(OR(A937="",E937="",G937="",H937=""),D937=""),"",IF(J937&lt;&gt;"",J937,IF(D937="Day trade",MAX(0,N937)*0.01,IF(L937*0.00005&gt;1,L937*0.00005,0))))</f>
        <v/>
      </c>
      <c r="L937" s="11">
        <f>IF(OR(A937="",E937="",G937="",H937=""),"",E937*H937*IF(F937="",1,F937))</f>
        <v/>
      </c>
      <c r="M937" s="11">
        <f>IF(OR(A937="",E937="",G937="",H937=""),"",(H937-G937)*E937*IF(F937="",1,F937))</f>
        <v/>
      </c>
      <c r="N937" s="11">
        <f>IF(OR(A937="",E937="",G937="",H937=""),"",M937-N(I937))</f>
        <v/>
      </c>
      <c r="O937" s="12">
        <f>IF(A937="","",YEAR(A937)*100+MONTH(A937))</f>
        <v/>
      </c>
      <c r="P937" s="7" t="n"/>
    </row>
    <row r="938">
      <c r="A938" s="6" t="n"/>
      <c r="B938" s="7" t="n"/>
      <c r="C938" s="7" t="n"/>
      <c r="D938" s="7" t="n"/>
      <c r="E938" s="7" t="n"/>
      <c r="F938" s="8" t="n"/>
      <c r="G938" s="9" t="n"/>
      <c r="H938" s="9" t="n"/>
      <c r="I938" s="10" t="n"/>
      <c r="J938" s="10" t="n"/>
      <c r="K938" s="11">
        <f>IF(OR(OR(A938="",E938="",G938="",H938=""),D938=""),"",IF(J938&lt;&gt;"",J938,IF(D938="Day trade",MAX(0,N938)*0.01,IF(L938*0.00005&gt;1,L938*0.00005,0))))</f>
        <v/>
      </c>
      <c r="L938" s="11">
        <f>IF(OR(A938="",E938="",G938="",H938=""),"",E938*H938*IF(F938="",1,F938))</f>
        <v/>
      </c>
      <c r="M938" s="11">
        <f>IF(OR(A938="",E938="",G938="",H938=""),"",(H938-G938)*E938*IF(F938="",1,F938))</f>
        <v/>
      </c>
      <c r="N938" s="11">
        <f>IF(OR(A938="",E938="",G938="",H938=""),"",M938-N(I938))</f>
        <v/>
      </c>
      <c r="O938" s="12">
        <f>IF(A938="","",YEAR(A938)*100+MONTH(A938))</f>
        <v/>
      </c>
      <c r="P938" s="7" t="n"/>
    </row>
    <row r="939">
      <c r="A939" s="6" t="n"/>
      <c r="B939" s="7" t="n"/>
      <c r="C939" s="7" t="n"/>
      <c r="D939" s="7" t="n"/>
      <c r="E939" s="7" t="n"/>
      <c r="F939" s="8" t="n"/>
      <c r="G939" s="9" t="n"/>
      <c r="H939" s="9" t="n"/>
      <c r="I939" s="10" t="n"/>
      <c r="J939" s="10" t="n"/>
      <c r="K939" s="11">
        <f>IF(OR(OR(A939="",E939="",G939="",H939=""),D939=""),"",IF(J939&lt;&gt;"",J939,IF(D939="Day trade",MAX(0,N939)*0.01,IF(L939*0.00005&gt;1,L939*0.00005,0))))</f>
        <v/>
      </c>
      <c r="L939" s="11">
        <f>IF(OR(A939="",E939="",G939="",H939=""),"",E939*H939*IF(F939="",1,F939))</f>
        <v/>
      </c>
      <c r="M939" s="11">
        <f>IF(OR(A939="",E939="",G939="",H939=""),"",(H939-G939)*E939*IF(F939="",1,F939))</f>
        <v/>
      </c>
      <c r="N939" s="11">
        <f>IF(OR(A939="",E939="",G939="",H939=""),"",M939-N(I939))</f>
        <v/>
      </c>
      <c r="O939" s="12">
        <f>IF(A939="","",YEAR(A939)*100+MONTH(A939))</f>
        <v/>
      </c>
      <c r="P939" s="7" t="n"/>
    </row>
    <row r="940">
      <c r="A940" s="6" t="n"/>
      <c r="B940" s="7" t="n"/>
      <c r="C940" s="7" t="n"/>
      <c r="D940" s="7" t="n"/>
      <c r="E940" s="7" t="n"/>
      <c r="F940" s="8" t="n"/>
      <c r="G940" s="9" t="n"/>
      <c r="H940" s="9" t="n"/>
      <c r="I940" s="10" t="n"/>
      <c r="J940" s="10" t="n"/>
      <c r="K940" s="11">
        <f>IF(OR(OR(A940="",E940="",G940="",H940=""),D940=""),"",IF(J940&lt;&gt;"",J940,IF(D940="Day trade",MAX(0,N940)*0.01,IF(L940*0.00005&gt;1,L940*0.00005,0))))</f>
        <v/>
      </c>
      <c r="L940" s="11">
        <f>IF(OR(A940="",E940="",G940="",H940=""),"",E940*H940*IF(F940="",1,F940))</f>
        <v/>
      </c>
      <c r="M940" s="11">
        <f>IF(OR(A940="",E940="",G940="",H940=""),"",(H940-G940)*E940*IF(F940="",1,F940))</f>
        <v/>
      </c>
      <c r="N940" s="11">
        <f>IF(OR(A940="",E940="",G940="",H940=""),"",M940-N(I940))</f>
        <v/>
      </c>
      <c r="O940" s="12">
        <f>IF(A940="","",YEAR(A940)*100+MONTH(A940))</f>
        <v/>
      </c>
      <c r="P940" s="7" t="n"/>
    </row>
    <row r="941">
      <c r="A941" s="6" t="n"/>
      <c r="B941" s="7" t="n"/>
      <c r="C941" s="7" t="n"/>
      <c r="D941" s="7" t="n"/>
      <c r="E941" s="7" t="n"/>
      <c r="F941" s="8" t="n"/>
      <c r="G941" s="9" t="n"/>
      <c r="H941" s="9" t="n"/>
      <c r="I941" s="10" t="n"/>
      <c r="J941" s="10" t="n"/>
      <c r="K941" s="11">
        <f>IF(OR(OR(A941="",E941="",G941="",H941=""),D941=""),"",IF(J941&lt;&gt;"",J941,IF(D941="Day trade",MAX(0,N941)*0.01,IF(L941*0.00005&gt;1,L941*0.00005,0))))</f>
        <v/>
      </c>
      <c r="L941" s="11">
        <f>IF(OR(A941="",E941="",G941="",H941=""),"",E941*H941*IF(F941="",1,F941))</f>
        <v/>
      </c>
      <c r="M941" s="11">
        <f>IF(OR(A941="",E941="",G941="",H941=""),"",(H941-G941)*E941*IF(F941="",1,F941))</f>
        <v/>
      </c>
      <c r="N941" s="11">
        <f>IF(OR(A941="",E941="",G941="",H941=""),"",M941-N(I941))</f>
        <v/>
      </c>
      <c r="O941" s="12">
        <f>IF(A941="","",YEAR(A941)*100+MONTH(A941))</f>
        <v/>
      </c>
      <c r="P941" s="7" t="n"/>
    </row>
    <row r="942">
      <c r="A942" s="6" t="n"/>
      <c r="B942" s="7" t="n"/>
      <c r="C942" s="7" t="n"/>
      <c r="D942" s="7" t="n"/>
      <c r="E942" s="7" t="n"/>
      <c r="F942" s="8" t="n"/>
      <c r="G942" s="9" t="n"/>
      <c r="H942" s="9" t="n"/>
      <c r="I942" s="10" t="n"/>
      <c r="J942" s="10" t="n"/>
      <c r="K942" s="11">
        <f>IF(OR(OR(A942="",E942="",G942="",H942=""),D942=""),"",IF(J942&lt;&gt;"",J942,IF(D942="Day trade",MAX(0,N942)*0.01,IF(L942*0.00005&gt;1,L942*0.00005,0))))</f>
        <v/>
      </c>
      <c r="L942" s="11">
        <f>IF(OR(A942="",E942="",G942="",H942=""),"",E942*H942*IF(F942="",1,F942))</f>
        <v/>
      </c>
      <c r="M942" s="11">
        <f>IF(OR(A942="",E942="",G942="",H942=""),"",(H942-G942)*E942*IF(F942="",1,F942))</f>
        <v/>
      </c>
      <c r="N942" s="11">
        <f>IF(OR(A942="",E942="",G942="",H942=""),"",M942-N(I942))</f>
        <v/>
      </c>
      <c r="O942" s="12">
        <f>IF(A942="","",YEAR(A942)*100+MONTH(A942))</f>
        <v/>
      </c>
      <c r="P942" s="7" t="n"/>
    </row>
    <row r="943">
      <c r="A943" s="6" t="n"/>
      <c r="B943" s="7" t="n"/>
      <c r="C943" s="7" t="n"/>
      <c r="D943" s="7" t="n"/>
      <c r="E943" s="7" t="n"/>
      <c r="F943" s="8" t="n"/>
      <c r="G943" s="9" t="n"/>
      <c r="H943" s="9" t="n"/>
      <c r="I943" s="10" t="n"/>
      <c r="J943" s="10" t="n"/>
      <c r="K943" s="11">
        <f>IF(OR(OR(A943="",E943="",G943="",H943=""),D943=""),"",IF(J943&lt;&gt;"",J943,IF(D943="Day trade",MAX(0,N943)*0.01,IF(L943*0.00005&gt;1,L943*0.00005,0))))</f>
        <v/>
      </c>
      <c r="L943" s="11">
        <f>IF(OR(A943="",E943="",G943="",H943=""),"",E943*H943*IF(F943="",1,F943))</f>
        <v/>
      </c>
      <c r="M943" s="11">
        <f>IF(OR(A943="",E943="",G943="",H943=""),"",(H943-G943)*E943*IF(F943="",1,F943))</f>
        <v/>
      </c>
      <c r="N943" s="11">
        <f>IF(OR(A943="",E943="",G943="",H943=""),"",M943-N(I943))</f>
        <v/>
      </c>
      <c r="O943" s="12">
        <f>IF(A943="","",YEAR(A943)*100+MONTH(A943))</f>
        <v/>
      </c>
      <c r="P943" s="7" t="n"/>
    </row>
    <row r="944">
      <c r="A944" s="6" t="n"/>
      <c r="B944" s="7" t="n"/>
      <c r="C944" s="7" t="n"/>
      <c r="D944" s="7" t="n"/>
      <c r="E944" s="7" t="n"/>
      <c r="F944" s="8" t="n"/>
      <c r="G944" s="9" t="n"/>
      <c r="H944" s="9" t="n"/>
      <c r="I944" s="10" t="n"/>
      <c r="J944" s="10" t="n"/>
      <c r="K944" s="11">
        <f>IF(OR(OR(A944="",E944="",G944="",H944=""),D944=""),"",IF(J944&lt;&gt;"",J944,IF(D944="Day trade",MAX(0,N944)*0.01,IF(L944*0.00005&gt;1,L944*0.00005,0))))</f>
        <v/>
      </c>
      <c r="L944" s="11">
        <f>IF(OR(A944="",E944="",G944="",H944=""),"",E944*H944*IF(F944="",1,F944))</f>
        <v/>
      </c>
      <c r="M944" s="11">
        <f>IF(OR(A944="",E944="",G944="",H944=""),"",(H944-G944)*E944*IF(F944="",1,F944))</f>
        <v/>
      </c>
      <c r="N944" s="11">
        <f>IF(OR(A944="",E944="",G944="",H944=""),"",M944-N(I944))</f>
        <v/>
      </c>
      <c r="O944" s="12">
        <f>IF(A944="","",YEAR(A944)*100+MONTH(A944))</f>
        <v/>
      </c>
      <c r="P944" s="7" t="n"/>
    </row>
    <row r="945">
      <c r="A945" s="6" t="n"/>
      <c r="B945" s="7" t="n"/>
      <c r="C945" s="7" t="n"/>
      <c r="D945" s="7" t="n"/>
      <c r="E945" s="7" t="n"/>
      <c r="F945" s="8" t="n"/>
      <c r="G945" s="9" t="n"/>
      <c r="H945" s="9" t="n"/>
      <c r="I945" s="10" t="n"/>
      <c r="J945" s="10" t="n"/>
      <c r="K945" s="11">
        <f>IF(OR(OR(A945="",E945="",G945="",H945=""),D945=""),"",IF(J945&lt;&gt;"",J945,IF(D945="Day trade",MAX(0,N945)*0.01,IF(L945*0.00005&gt;1,L945*0.00005,0))))</f>
        <v/>
      </c>
      <c r="L945" s="11">
        <f>IF(OR(A945="",E945="",G945="",H945=""),"",E945*H945*IF(F945="",1,F945))</f>
        <v/>
      </c>
      <c r="M945" s="11">
        <f>IF(OR(A945="",E945="",G945="",H945=""),"",(H945-G945)*E945*IF(F945="",1,F945))</f>
        <v/>
      </c>
      <c r="N945" s="11">
        <f>IF(OR(A945="",E945="",G945="",H945=""),"",M945-N(I945))</f>
        <v/>
      </c>
      <c r="O945" s="12">
        <f>IF(A945="","",YEAR(A945)*100+MONTH(A945))</f>
        <v/>
      </c>
      <c r="P945" s="7" t="n"/>
    </row>
    <row r="946">
      <c r="A946" s="6" t="n"/>
      <c r="B946" s="7" t="n"/>
      <c r="C946" s="7" t="n"/>
      <c r="D946" s="7" t="n"/>
      <c r="E946" s="7" t="n"/>
      <c r="F946" s="8" t="n"/>
      <c r="G946" s="9" t="n"/>
      <c r="H946" s="9" t="n"/>
      <c r="I946" s="10" t="n"/>
      <c r="J946" s="10" t="n"/>
      <c r="K946" s="11">
        <f>IF(OR(OR(A946="",E946="",G946="",H946=""),D946=""),"",IF(J946&lt;&gt;"",J946,IF(D946="Day trade",MAX(0,N946)*0.01,IF(L946*0.00005&gt;1,L946*0.00005,0))))</f>
        <v/>
      </c>
      <c r="L946" s="11">
        <f>IF(OR(A946="",E946="",G946="",H946=""),"",E946*H946*IF(F946="",1,F946))</f>
        <v/>
      </c>
      <c r="M946" s="11">
        <f>IF(OR(A946="",E946="",G946="",H946=""),"",(H946-G946)*E946*IF(F946="",1,F946))</f>
        <v/>
      </c>
      <c r="N946" s="11">
        <f>IF(OR(A946="",E946="",G946="",H946=""),"",M946-N(I946))</f>
        <v/>
      </c>
      <c r="O946" s="12">
        <f>IF(A946="","",YEAR(A946)*100+MONTH(A946))</f>
        <v/>
      </c>
      <c r="P946" s="7" t="n"/>
    </row>
    <row r="947">
      <c r="A947" s="6" t="n"/>
      <c r="B947" s="7" t="n"/>
      <c r="C947" s="7" t="n"/>
      <c r="D947" s="7" t="n"/>
      <c r="E947" s="7" t="n"/>
      <c r="F947" s="8" t="n"/>
      <c r="G947" s="9" t="n"/>
      <c r="H947" s="9" t="n"/>
      <c r="I947" s="10" t="n"/>
      <c r="J947" s="10" t="n"/>
      <c r="K947" s="11">
        <f>IF(OR(OR(A947="",E947="",G947="",H947=""),D947=""),"",IF(J947&lt;&gt;"",J947,IF(D947="Day trade",MAX(0,N947)*0.01,IF(L947*0.00005&gt;1,L947*0.00005,0))))</f>
        <v/>
      </c>
      <c r="L947" s="11">
        <f>IF(OR(A947="",E947="",G947="",H947=""),"",E947*H947*IF(F947="",1,F947))</f>
        <v/>
      </c>
      <c r="M947" s="11">
        <f>IF(OR(A947="",E947="",G947="",H947=""),"",(H947-G947)*E947*IF(F947="",1,F947))</f>
        <v/>
      </c>
      <c r="N947" s="11">
        <f>IF(OR(A947="",E947="",G947="",H947=""),"",M947-N(I947))</f>
        <v/>
      </c>
      <c r="O947" s="12">
        <f>IF(A947="","",YEAR(A947)*100+MONTH(A947))</f>
        <v/>
      </c>
      <c r="P947" s="7" t="n"/>
    </row>
    <row r="948">
      <c r="A948" s="6" t="n"/>
      <c r="B948" s="7" t="n"/>
      <c r="C948" s="7" t="n"/>
      <c r="D948" s="7" t="n"/>
      <c r="E948" s="7" t="n"/>
      <c r="F948" s="8" t="n"/>
      <c r="G948" s="9" t="n"/>
      <c r="H948" s="9" t="n"/>
      <c r="I948" s="10" t="n"/>
      <c r="J948" s="10" t="n"/>
      <c r="K948" s="11">
        <f>IF(OR(OR(A948="",E948="",G948="",H948=""),D948=""),"",IF(J948&lt;&gt;"",J948,IF(D948="Day trade",MAX(0,N948)*0.01,IF(L948*0.00005&gt;1,L948*0.00005,0))))</f>
        <v/>
      </c>
      <c r="L948" s="11">
        <f>IF(OR(A948="",E948="",G948="",H948=""),"",E948*H948*IF(F948="",1,F948))</f>
        <v/>
      </c>
      <c r="M948" s="11">
        <f>IF(OR(A948="",E948="",G948="",H948=""),"",(H948-G948)*E948*IF(F948="",1,F948))</f>
        <v/>
      </c>
      <c r="N948" s="11">
        <f>IF(OR(A948="",E948="",G948="",H948=""),"",M948-N(I948))</f>
        <v/>
      </c>
      <c r="O948" s="12">
        <f>IF(A948="","",YEAR(A948)*100+MONTH(A948))</f>
        <v/>
      </c>
      <c r="P948" s="7" t="n"/>
    </row>
    <row r="949">
      <c r="A949" s="6" t="n"/>
      <c r="B949" s="7" t="n"/>
      <c r="C949" s="7" t="n"/>
      <c r="D949" s="7" t="n"/>
      <c r="E949" s="7" t="n"/>
      <c r="F949" s="8" t="n"/>
      <c r="G949" s="9" t="n"/>
      <c r="H949" s="9" t="n"/>
      <c r="I949" s="10" t="n"/>
      <c r="J949" s="10" t="n"/>
      <c r="K949" s="11">
        <f>IF(OR(OR(A949="",E949="",G949="",H949=""),D949=""),"",IF(J949&lt;&gt;"",J949,IF(D949="Day trade",MAX(0,N949)*0.01,IF(L949*0.00005&gt;1,L949*0.00005,0))))</f>
        <v/>
      </c>
      <c r="L949" s="11">
        <f>IF(OR(A949="",E949="",G949="",H949=""),"",E949*H949*IF(F949="",1,F949))</f>
        <v/>
      </c>
      <c r="M949" s="11">
        <f>IF(OR(A949="",E949="",G949="",H949=""),"",(H949-G949)*E949*IF(F949="",1,F949))</f>
        <v/>
      </c>
      <c r="N949" s="11">
        <f>IF(OR(A949="",E949="",G949="",H949=""),"",M949-N(I949))</f>
        <v/>
      </c>
      <c r="O949" s="12">
        <f>IF(A949="","",YEAR(A949)*100+MONTH(A949))</f>
        <v/>
      </c>
      <c r="P949" s="7" t="n"/>
    </row>
    <row r="950">
      <c r="A950" s="6" t="n"/>
      <c r="B950" s="7" t="n"/>
      <c r="C950" s="7" t="n"/>
      <c r="D950" s="7" t="n"/>
      <c r="E950" s="7" t="n"/>
      <c r="F950" s="8" t="n"/>
      <c r="G950" s="9" t="n"/>
      <c r="H950" s="9" t="n"/>
      <c r="I950" s="10" t="n"/>
      <c r="J950" s="10" t="n"/>
      <c r="K950" s="11">
        <f>IF(OR(OR(A950="",E950="",G950="",H950=""),D950=""),"",IF(J950&lt;&gt;"",J950,IF(D950="Day trade",MAX(0,N950)*0.01,IF(L950*0.00005&gt;1,L950*0.00005,0))))</f>
        <v/>
      </c>
      <c r="L950" s="11">
        <f>IF(OR(A950="",E950="",G950="",H950=""),"",E950*H950*IF(F950="",1,F950))</f>
        <v/>
      </c>
      <c r="M950" s="11">
        <f>IF(OR(A950="",E950="",G950="",H950=""),"",(H950-G950)*E950*IF(F950="",1,F950))</f>
        <v/>
      </c>
      <c r="N950" s="11">
        <f>IF(OR(A950="",E950="",G950="",H950=""),"",M950-N(I950))</f>
        <v/>
      </c>
      <c r="O950" s="12">
        <f>IF(A950="","",YEAR(A950)*100+MONTH(A950))</f>
        <v/>
      </c>
      <c r="P950" s="7" t="n"/>
    </row>
    <row r="951">
      <c r="A951" s="6" t="n"/>
      <c r="B951" s="7" t="n"/>
      <c r="C951" s="7" t="n"/>
      <c r="D951" s="7" t="n"/>
      <c r="E951" s="7" t="n"/>
      <c r="F951" s="8" t="n"/>
      <c r="G951" s="9" t="n"/>
      <c r="H951" s="9" t="n"/>
      <c r="I951" s="10" t="n"/>
      <c r="J951" s="10" t="n"/>
      <c r="K951" s="11">
        <f>IF(OR(OR(A951="",E951="",G951="",H951=""),D951=""),"",IF(J951&lt;&gt;"",J951,IF(D951="Day trade",MAX(0,N951)*0.01,IF(L951*0.00005&gt;1,L951*0.00005,0))))</f>
        <v/>
      </c>
      <c r="L951" s="11">
        <f>IF(OR(A951="",E951="",G951="",H951=""),"",E951*H951*IF(F951="",1,F951))</f>
        <v/>
      </c>
      <c r="M951" s="11">
        <f>IF(OR(A951="",E951="",G951="",H951=""),"",(H951-G951)*E951*IF(F951="",1,F951))</f>
        <v/>
      </c>
      <c r="N951" s="11">
        <f>IF(OR(A951="",E951="",G951="",H951=""),"",M951-N(I951))</f>
        <v/>
      </c>
      <c r="O951" s="12">
        <f>IF(A951="","",YEAR(A951)*100+MONTH(A951))</f>
        <v/>
      </c>
      <c r="P951" s="7" t="n"/>
    </row>
    <row r="952">
      <c r="A952" s="6" t="n"/>
      <c r="B952" s="7" t="n"/>
      <c r="C952" s="7" t="n"/>
      <c r="D952" s="7" t="n"/>
      <c r="E952" s="7" t="n"/>
      <c r="F952" s="8" t="n"/>
      <c r="G952" s="9" t="n"/>
      <c r="H952" s="9" t="n"/>
      <c r="I952" s="10" t="n"/>
      <c r="J952" s="10" t="n"/>
      <c r="K952" s="11">
        <f>IF(OR(OR(A952="",E952="",G952="",H952=""),D952=""),"",IF(J952&lt;&gt;"",J952,IF(D952="Day trade",MAX(0,N952)*0.01,IF(L952*0.00005&gt;1,L952*0.00005,0))))</f>
        <v/>
      </c>
      <c r="L952" s="11">
        <f>IF(OR(A952="",E952="",G952="",H952=""),"",E952*H952*IF(F952="",1,F952))</f>
        <v/>
      </c>
      <c r="M952" s="11">
        <f>IF(OR(A952="",E952="",G952="",H952=""),"",(H952-G952)*E952*IF(F952="",1,F952))</f>
        <v/>
      </c>
      <c r="N952" s="11">
        <f>IF(OR(A952="",E952="",G952="",H952=""),"",M952-N(I952))</f>
        <v/>
      </c>
      <c r="O952" s="12">
        <f>IF(A952="","",YEAR(A952)*100+MONTH(A952))</f>
        <v/>
      </c>
      <c r="P952" s="7" t="n"/>
    </row>
    <row r="953">
      <c r="A953" s="6" t="n"/>
      <c r="B953" s="7" t="n"/>
      <c r="C953" s="7" t="n"/>
      <c r="D953" s="7" t="n"/>
      <c r="E953" s="7" t="n"/>
      <c r="F953" s="8" t="n"/>
      <c r="G953" s="9" t="n"/>
      <c r="H953" s="9" t="n"/>
      <c r="I953" s="10" t="n"/>
      <c r="J953" s="10" t="n"/>
      <c r="K953" s="11">
        <f>IF(OR(OR(A953="",E953="",G953="",H953=""),D953=""),"",IF(J953&lt;&gt;"",J953,IF(D953="Day trade",MAX(0,N953)*0.01,IF(L953*0.00005&gt;1,L953*0.00005,0))))</f>
        <v/>
      </c>
      <c r="L953" s="11">
        <f>IF(OR(A953="",E953="",G953="",H953=""),"",E953*H953*IF(F953="",1,F953))</f>
        <v/>
      </c>
      <c r="M953" s="11">
        <f>IF(OR(A953="",E953="",G953="",H953=""),"",(H953-G953)*E953*IF(F953="",1,F953))</f>
        <v/>
      </c>
      <c r="N953" s="11">
        <f>IF(OR(A953="",E953="",G953="",H953=""),"",M953-N(I953))</f>
        <v/>
      </c>
      <c r="O953" s="12">
        <f>IF(A953="","",YEAR(A953)*100+MONTH(A953))</f>
        <v/>
      </c>
      <c r="P953" s="7" t="n"/>
    </row>
    <row r="954">
      <c r="A954" s="6" t="n"/>
      <c r="B954" s="7" t="n"/>
      <c r="C954" s="7" t="n"/>
      <c r="D954" s="7" t="n"/>
      <c r="E954" s="7" t="n"/>
      <c r="F954" s="8" t="n"/>
      <c r="G954" s="9" t="n"/>
      <c r="H954" s="9" t="n"/>
      <c r="I954" s="10" t="n"/>
      <c r="J954" s="10" t="n"/>
      <c r="K954" s="11">
        <f>IF(OR(OR(A954="",E954="",G954="",H954=""),D954=""),"",IF(J954&lt;&gt;"",J954,IF(D954="Day trade",MAX(0,N954)*0.01,IF(L954*0.00005&gt;1,L954*0.00005,0))))</f>
        <v/>
      </c>
      <c r="L954" s="11">
        <f>IF(OR(A954="",E954="",G954="",H954=""),"",E954*H954*IF(F954="",1,F954))</f>
        <v/>
      </c>
      <c r="M954" s="11">
        <f>IF(OR(A954="",E954="",G954="",H954=""),"",(H954-G954)*E954*IF(F954="",1,F954))</f>
        <v/>
      </c>
      <c r="N954" s="11">
        <f>IF(OR(A954="",E954="",G954="",H954=""),"",M954-N(I954))</f>
        <v/>
      </c>
      <c r="O954" s="12">
        <f>IF(A954="","",YEAR(A954)*100+MONTH(A954))</f>
        <v/>
      </c>
      <c r="P954" s="7" t="n"/>
    </row>
    <row r="955">
      <c r="A955" s="6" t="n"/>
      <c r="B955" s="7" t="n"/>
      <c r="C955" s="7" t="n"/>
      <c r="D955" s="7" t="n"/>
      <c r="E955" s="7" t="n"/>
      <c r="F955" s="8" t="n"/>
      <c r="G955" s="9" t="n"/>
      <c r="H955" s="9" t="n"/>
      <c r="I955" s="10" t="n"/>
      <c r="J955" s="10" t="n"/>
      <c r="K955" s="11">
        <f>IF(OR(OR(A955="",E955="",G955="",H955=""),D955=""),"",IF(J955&lt;&gt;"",J955,IF(D955="Day trade",MAX(0,N955)*0.01,IF(L955*0.00005&gt;1,L955*0.00005,0))))</f>
        <v/>
      </c>
      <c r="L955" s="11">
        <f>IF(OR(A955="",E955="",G955="",H955=""),"",E955*H955*IF(F955="",1,F955))</f>
        <v/>
      </c>
      <c r="M955" s="11">
        <f>IF(OR(A955="",E955="",G955="",H955=""),"",(H955-G955)*E955*IF(F955="",1,F955))</f>
        <v/>
      </c>
      <c r="N955" s="11">
        <f>IF(OR(A955="",E955="",G955="",H955=""),"",M955-N(I955))</f>
        <v/>
      </c>
      <c r="O955" s="12">
        <f>IF(A955="","",YEAR(A955)*100+MONTH(A955))</f>
        <v/>
      </c>
      <c r="P955" s="7" t="n"/>
    </row>
    <row r="956">
      <c r="A956" s="6" t="n"/>
      <c r="B956" s="7" t="n"/>
      <c r="C956" s="7" t="n"/>
      <c r="D956" s="7" t="n"/>
      <c r="E956" s="7" t="n"/>
      <c r="F956" s="8" t="n"/>
      <c r="G956" s="9" t="n"/>
      <c r="H956" s="9" t="n"/>
      <c r="I956" s="10" t="n"/>
      <c r="J956" s="10" t="n"/>
      <c r="K956" s="11">
        <f>IF(OR(OR(A956="",E956="",G956="",H956=""),D956=""),"",IF(J956&lt;&gt;"",J956,IF(D956="Day trade",MAX(0,N956)*0.01,IF(L956*0.00005&gt;1,L956*0.00005,0))))</f>
        <v/>
      </c>
      <c r="L956" s="11">
        <f>IF(OR(A956="",E956="",G956="",H956=""),"",E956*H956*IF(F956="",1,F956))</f>
        <v/>
      </c>
      <c r="M956" s="11">
        <f>IF(OR(A956="",E956="",G956="",H956=""),"",(H956-G956)*E956*IF(F956="",1,F956))</f>
        <v/>
      </c>
      <c r="N956" s="11">
        <f>IF(OR(A956="",E956="",G956="",H956=""),"",M956-N(I956))</f>
        <v/>
      </c>
      <c r="O956" s="12">
        <f>IF(A956="","",YEAR(A956)*100+MONTH(A956))</f>
        <v/>
      </c>
      <c r="P956" s="7" t="n"/>
    </row>
    <row r="957">
      <c r="A957" s="6" t="n"/>
      <c r="B957" s="7" t="n"/>
      <c r="C957" s="7" t="n"/>
      <c r="D957" s="7" t="n"/>
      <c r="E957" s="7" t="n"/>
      <c r="F957" s="8" t="n"/>
      <c r="G957" s="9" t="n"/>
      <c r="H957" s="9" t="n"/>
      <c r="I957" s="10" t="n"/>
      <c r="J957" s="10" t="n"/>
      <c r="K957" s="11">
        <f>IF(OR(OR(A957="",E957="",G957="",H957=""),D957=""),"",IF(J957&lt;&gt;"",J957,IF(D957="Day trade",MAX(0,N957)*0.01,IF(L957*0.00005&gt;1,L957*0.00005,0))))</f>
        <v/>
      </c>
      <c r="L957" s="11">
        <f>IF(OR(A957="",E957="",G957="",H957=""),"",E957*H957*IF(F957="",1,F957))</f>
        <v/>
      </c>
      <c r="M957" s="11">
        <f>IF(OR(A957="",E957="",G957="",H957=""),"",(H957-G957)*E957*IF(F957="",1,F957))</f>
        <v/>
      </c>
      <c r="N957" s="11">
        <f>IF(OR(A957="",E957="",G957="",H957=""),"",M957-N(I957))</f>
        <v/>
      </c>
      <c r="O957" s="12">
        <f>IF(A957="","",YEAR(A957)*100+MONTH(A957))</f>
        <v/>
      </c>
      <c r="P957" s="7" t="n"/>
    </row>
    <row r="958">
      <c r="A958" s="6" t="n"/>
      <c r="B958" s="7" t="n"/>
      <c r="C958" s="7" t="n"/>
      <c r="D958" s="7" t="n"/>
      <c r="E958" s="7" t="n"/>
      <c r="F958" s="8" t="n"/>
      <c r="G958" s="9" t="n"/>
      <c r="H958" s="9" t="n"/>
      <c r="I958" s="10" t="n"/>
      <c r="J958" s="10" t="n"/>
      <c r="K958" s="11">
        <f>IF(OR(OR(A958="",E958="",G958="",H958=""),D958=""),"",IF(J958&lt;&gt;"",J958,IF(D958="Day trade",MAX(0,N958)*0.01,IF(L958*0.00005&gt;1,L958*0.00005,0))))</f>
        <v/>
      </c>
      <c r="L958" s="11">
        <f>IF(OR(A958="",E958="",G958="",H958=""),"",E958*H958*IF(F958="",1,F958))</f>
        <v/>
      </c>
      <c r="M958" s="11">
        <f>IF(OR(A958="",E958="",G958="",H958=""),"",(H958-G958)*E958*IF(F958="",1,F958))</f>
        <v/>
      </c>
      <c r="N958" s="11">
        <f>IF(OR(A958="",E958="",G958="",H958=""),"",M958-N(I958))</f>
        <v/>
      </c>
      <c r="O958" s="12">
        <f>IF(A958="","",YEAR(A958)*100+MONTH(A958))</f>
        <v/>
      </c>
      <c r="P958" s="7" t="n"/>
    </row>
    <row r="959">
      <c r="A959" s="6" t="n"/>
      <c r="B959" s="7" t="n"/>
      <c r="C959" s="7" t="n"/>
      <c r="D959" s="7" t="n"/>
      <c r="E959" s="7" t="n"/>
      <c r="F959" s="8" t="n"/>
      <c r="G959" s="9" t="n"/>
      <c r="H959" s="9" t="n"/>
      <c r="I959" s="10" t="n"/>
      <c r="J959" s="10" t="n"/>
      <c r="K959" s="11">
        <f>IF(OR(OR(A959="",E959="",G959="",H959=""),D959=""),"",IF(J959&lt;&gt;"",J959,IF(D959="Day trade",MAX(0,N959)*0.01,IF(L959*0.00005&gt;1,L959*0.00005,0))))</f>
        <v/>
      </c>
      <c r="L959" s="11">
        <f>IF(OR(A959="",E959="",G959="",H959=""),"",E959*H959*IF(F959="",1,F959))</f>
        <v/>
      </c>
      <c r="M959" s="11">
        <f>IF(OR(A959="",E959="",G959="",H959=""),"",(H959-G959)*E959*IF(F959="",1,F959))</f>
        <v/>
      </c>
      <c r="N959" s="11">
        <f>IF(OR(A959="",E959="",G959="",H959=""),"",M959-N(I959))</f>
        <v/>
      </c>
      <c r="O959" s="12">
        <f>IF(A959="","",YEAR(A959)*100+MONTH(A959))</f>
        <v/>
      </c>
      <c r="P959" s="7" t="n"/>
    </row>
    <row r="960">
      <c r="A960" s="6" t="n"/>
      <c r="B960" s="7" t="n"/>
      <c r="C960" s="7" t="n"/>
      <c r="D960" s="7" t="n"/>
      <c r="E960" s="7" t="n"/>
      <c r="F960" s="8" t="n"/>
      <c r="G960" s="9" t="n"/>
      <c r="H960" s="9" t="n"/>
      <c r="I960" s="10" t="n"/>
      <c r="J960" s="10" t="n"/>
      <c r="K960" s="11">
        <f>IF(OR(OR(A960="",E960="",G960="",H960=""),D960=""),"",IF(J960&lt;&gt;"",J960,IF(D960="Day trade",MAX(0,N960)*0.01,IF(L960*0.00005&gt;1,L960*0.00005,0))))</f>
        <v/>
      </c>
      <c r="L960" s="11">
        <f>IF(OR(A960="",E960="",G960="",H960=""),"",E960*H960*IF(F960="",1,F960))</f>
        <v/>
      </c>
      <c r="M960" s="11">
        <f>IF(OR(A960="",E960="",G960="",H960=""),"",(H960-G960)*E960*IF(F960="",1,F960))</f>
        <v/>
      </c>
      <c r="N960" s="11">
        <f>IF(OR(A960="",E960="",G960="",H960=""),"",M960-N(I960))</f>
        <v/>
      </c>
      <c r="O960" s="12">
        <f>IF(A960="","",YEAR(A960)*100+MONTH(A960))</f>
        <v/>
      </c>
      <c r="P960" s="7" t="n"/>
    </row>
    <row r="961">
      <c r="A961" s="6" t="n"/>
      <c r="B961" s="7" t="n"/>
      <c r="C961" s="7" t="n"/>
      <c r="D961" s="7" t="n"/>
      <c r="E961" s="7" t="n"/>
      <c r="F961" s="8" t="n"/>
      <c r="G961" s="9" t="n"/>
      <c r="H961" s="9" t="n"/>
      <c r="I961" s="10" t="n"/>
      <c r="J961" s="10" t="n"/>
      <c r="K961" s="11">
        <f>IF(OR(OR(A961="",E961="",G961="",H961=""),D961=""),"",IF(J961&lt;&gt;"",J961,IF(D961="Day trade",MAX(0,N961)*0.01,IF(L961*0.00005&gt;1,L961*0.00005,0))))</f>
        <v/>
      </c>
      <c r="L961" s="11">
        <f>IF(OR(A961="",E961="",G961="",H961=""),"",E961*H961*IF(F961="",1,F961))</f>
        <v/>
      </c>
      <c r="M961" s="11">
        <f>IF(OR(A961="",E961="",G961="",H961=""),"",(H961-G961)*E961*IF(F961="",1,F961))</f>
        <v/>
      </c>
      <c r="N961" s="11">
        <f>IF(OR(A961="",E961="",G961="",H961=""),"",M961-N(I961))</f>
        <v/>
      </c>
      <c r="O961" s="12">
        <f>IF(A961="","",YEAR(A961)*100+MONTH(A961))</f>
        <v/>
      </c>
      <c r="P961" s="7" t="n"/>
    </row>
    <row r="962">
      <c r="A962" s="6" t="n"/>
      <c r="B962" s="7" t="n"/>
      <c r="C962" s="7" t="n"/>
      <c r="D962" s="7" t="n"/>
      <c r="E962" s="7" t="n"/>
      <c r="F962" s="8" t="n"/>
      <c r="G962" s="9" t="n"/>
      <c r="H962" s="9" t="n"/>
      <c r="I962" s="10" t="n"/>
      <c r="J962" s="10" t="n"/>
      <c r="K962" s="11">
        <f>IF(OR(OR(A962="",E962="",G962="",H962=""),D962=""),"",IF(J962&lt;&gt;"",J962,IF(D962="Day trade",MAX(0,N962)*0.01,IF(L962*0.00005&gt;1,L962*0.00005,0))))</f>
        <v/>
      </c>
      <c r="L962" s="11">
        <f>IF(OR(A962="",E962="",G962="",H962=""),"",E962*H962*IF(F962="",1,F962))</f>
        <v/>
      </c>
      <c r="M962" s="11">
        <f>IF(OR(A962="",E962="",G962="",H962=""),"",(H962-G962)*E962*IF(F962="",1,F962))</f>
        <v/>
      </c>
      <c r="N962" s="11">
        <f>IF(OR(A962="",E962="",G962="",H962=""),"",M962-N(I962))</f>
        <v/>
      </c>
      <c r="O962" s="12">
        <f>IF(A962="","",YEAR(A962)*100+MONTH(A962))</f>
        <v/>
      </c>
      <c r="P962" s="7" t="n"/>
    </row>
    <row r="963">
      <c r="A963" s="6" t="n"/>
      <c r="B963" s="7" t="n"/>
      <c r="C963" s="7" t="n"/>
      <c r="D963" s="7" t="n"/>
      <c r="E963" s="7" t="n"/>
      <c r="F963" s="8" t="n"/>
      <c r="G963" s="9" t="n"/>
      <c r="H963" s="9" t="n"/>
      <c r="I963" s="10" t="n"/>
      <c r="J963" s="10" t="n"/>
      <c r="K963" s="11">
        <f>IF(OR(OR(A963="",E963="",G963="",H963=""),D963=""),"",IF(J963&lt;&gt;"",J963,IF(D963="Day trade",MAX(0,N963)*0.01,IF(L963*0.00005&gt;1,L963*0.00005,0))))</f>
        <v/>
      </c>
      <c r="L963" s="11">
        <f>IF(OR(A963="",E963="",G963="",H963=""),"",E963*H963*IF(F963="",1,F963))</f>
        <v/>
      </c>
      <c r="M963" s="11">
        <f>IF(OR(A963="",E963="",G963="",H963=""),"",(H963-G963)*E963*IF(F963="",1,F963))</f>
        <v/>
      </c>
      <c r="N963" s="11">
        <f>IF(OR(A963="",E963="",G963="",H963=""),"",M963-N(I963))</f>
        <v/>
      </c>
      <c r="O963" s="12">
        <f>IF(A963="","",YEAR(A963)*100+MONTH(A963))</f>
        <v/>
      </c>
      <c r="P963" s="7" t="n"/>
    </row>
    <row r="964">
      <c r="A964" s="6" t="n"/>
      <c r="B964" s="7" t="n"/>
      <c r="C964" s="7" t="n"/>
      <c r="D964" s="7" t="n"/>
      <c r="E964" s="7" t="n"/>
      <c r="F964" s="8" t="n"/>
      <c r="G964" s="9" t="n"/>
      <c r="H964" s="9" t="n"/>
      <c r="I964" s="10" t="n"/>
      <c r="J964" s="10" t="n"/>
      <c r="K964" s="11">
        <f>IF(OR(OR(A964="",E964="",G964="",H964=""),D964=""),"",IF(J964&lt;&gt;"",J964,IF(D964="Day trade",MAX(0,N964)*0.01,IF(L964*0.00005&gt;1,L964*0.00005,0))))</f>
        <v/>
      </c>
      <c r="L964" s="11">
        <f>IF(OR(A964="",E964="",G964="",H964=""),"",E964*H964*IF(F964="",1,F964))</f>
        <v/>
      </c>
      <c r="M964" s="11">
        <f>IF(OR(A964="",E964="",G964="",H964=""),"",(H964-G964)*E964*IF(F964="",1,F964))</f>
        <v/>
      </c>
      <c r="N964" s="11">
        <f>IF(OR(A964="",E964="",G964="",H964=""),"",M964-N(I964))</f>
        <v/>
      </c>
      <c r="O964" s="12">
        <f>IF(A964="","",YEAR(A964)*100+MONTH(A964))</f>
        <v/>
      </c>
      <c r="P964" s="7" t="n"/>
    </row>
    <row r="965">
      <c r="A965" s="6" t="n"/>
      <c r="B965" s="7" t="n"/>
      <c r="C965" s="7" t="n"/>
      <c r="D965" s="7" t="n"/>
      <c r="E965" s="7" t="n"/>
      <c r="F965" s="8" t="n"/>
      <c r="G965" s="9" t="n"/>
      <c r="H965" s="9" t="n"/>
      <c r="I965" s="10" t="n"/>
      <c r="J965" s="10" t="n"/>
      <c r="K965" s="11">
        <f>IF(OR(OR(A965="",E965="",G965="",H965=""),D965=""),"",IF(J965&lt;&gt;"",J965,IF(D965="Day trade",MAX(0,N965)*0.01,IF(L965*0.00005&gt;1,L965*0.00005,0))))</f>
        <v/>
      </c>
      <c r="L965" s="11">
        <f>IF(OR(A965="",E965="",G965="",H965=""),"",E965*H965*IF(F965="",1,F965))</f>
        <v/>
      </c>
      <c r="M965" s="11">
        <f>IF(OR(A965="",E965="",G965="",H965=""),"",(H965-G965)*E965*IF(F965="",1,F965))</f>
        <v/>
      </c>
      <c r="N965" s="11">
        <f>IF(OR(A965="",E965="",G965="",H965=""),"",M965-N(I965))</f>
        <v/>
      </c>
      <c r="O965" s="12">
        <f>IF(A965="","",YEAR(A965)*100+MONTH(A965))</f>
        <v/>
      </c>
      <c r="P965" s="7" t="n"/>
    </row>
    <row r="966">
      <c r="A966" s="6" t="n"/>
      <c r="B966" s="7" t="n"/>
      <c r="C966" s="7" t="n"/>
      <c r="D966" s="7" t="n"/>
      <c r="E966" s="7" t="n"/>
      <c r="F966" s="8" t="n"/>
      <c r="G966" s="9" t="n"/>
      <c r="H966" s="9" t="n"/>
      <c r="I966" s="10" t="n"/>
      <c r="J966" s="10" t="n"/>
      <c r="K966" s="11">
        <f>IF(OR(OR(A966="",E966="",G966="",H966=""),D966=""),"",IF(J966&lt;&gt;"",J966,IF(D966="Day trade",MAX(0,N966)*0.01,IF(L966*0.00005&gt;1,L966*0.00005,0))))</f>
        <v/>
      </c>
      <c r="L966" s="11">
        <f>IF(OR(A966="",E966="",G966="",H966=""),"",E966*H966*IF(F966="",1,F966))</f>
        <v/>
      </c>
      <c r="M966" s="11">
        <f>IF(OR(A966="",E966="",G966="",H966=""),"",(H966-G966)*E966*IF(F966="",1,F966))</f>
        <v/>
      </c>
      <c r="N966" s="11">
        <f>IF(OR(A966="",E966="",G966="",H966=""),"",M966-N(I966))</f>
        <v/>
      </c>
      <c r="O966" s="12">
        <f>IF(A966="","",YEAR(A966)*100+MONTH(A966))</f>
        <v/>
      </c>
      <c r="P966" s="7" t="n"/>
    </row>
    <row r="967">
      <c r="A967" s="6" t="n"/>
      <c r="B967" s="7" t="n"/>
      <c r="C967" s="7" t="n"/>
      <c r="D967" s="7" t="n"/>
      <c r="E967" s="7" t="n"/>
      <c r="F967" s="8" t="n"/>
      <c r="G967" s="9" t="n"/>
      <c r="H967" s="9" t="n"/>
      <c r="I967" s="10" t="n"/>
      <c r="J967" s="10" t="n"/>
      <c r="K967" s="11">
        <f>IF(OR(OR(A967="",E967="",G967="",H967=""),D967=""),"",IF(J967&lt;&gt;"",J967,IF(D967="Day trade",MAX(0,N967)*0.01,IF(L967*0.00005&gt;1,L967*0.00005,0))))</f>
        <v/>
      </c>
      <c r="L967" s="11">
        <f>IF(OR(A967="",E967="",G967="",H967=""),"",E967*H967*IF(F967="",1,F967))</f>
        <v/>
      </c>
      <c r="M967" s="11">
        <f>IF(OR(A967="",E967="",G967="",H967=""),"",(H967-G967)*E967*IF(F967="",1,F967))</f>
        <v/>
      </c>
      <c r="N967" s="11">
        <f>IF(OR(A967="",E967="",G967="",H967=""),"",M967-N(I967))</f>
        <v/>
      </c>
      <c r="O967" s="12">
        <f>IF(A967="","",YEAR(A967)*100+MONTH(A967))</f>
        <v/>
      </c>
      <c r="P967" s="7" t="n"/>
    </row>
    <row r="968">
      <c r="A968" s="6" t="n"/>
      <c r="B968" s="7" t="n"/>
      <c r="C968" s="7" t="n"/>
      <c r="D968" s="7" t="n"/>
      <c r="E968" s="7" t="n"/>
      <c r="F968" s="8" t="n"/>
      <c r="G968" s="9" t="n"/>
      <c r="H968" s="9" t="n"/>
      <c r="I968" s="10" t="n"/>
      <c r="J968" s="10" t="n"/>
      <c r="K968" s="11">
        <f>IF(OR(OR(A968="",E968="",G968="",H968=""),D968=""),"",IF(J968&lt;&gt;"",J968,IF(D968="Day trade",MAX(0,N968)*0.01,IF(L968*0.00005&gt;1,L968*0.00005,0))))</f>
        <v/>
      </c>
      <c r="L968" s="11">
        <f>IF(OR(A968="",E968="",G968="",H968=""),"",E968*H968*IF(F968="",1,F968))</f>
        <v/>
      </c>
      <c r="M968" s="11">
        <f>IF(OR(A968="",E968="",G968="",H968=""),"",(H968-G968)*E968*IF(F968="",1,F968))</f>
        <v/>
      </c>
      <c r="N968" s="11">
        <f>IF(OR(A968="",E968="",G968="",H968=""),"",M968-N(I968))</f>
        <v/>
      </c>
      <c r="O968" s="12">
        <f>IF(A968="","",YEAR(A968)*100+MONTH(A968))</f>
        <v/>
      </c>
      <c r="P968" s="7" t="n"/>
    </row>
    <row r="969">
      <c r="A969" s="6" t="n"/>
      <c r="B969" s="7" t="n"/>
      <c r="C969" s="7" t="n"/>
      <c r="D969" s="7" t="n"/>
      <c r="E969" s="7" t="n"/>
      <c r="F969" s="8" t="n"/>
      <c r="G969" s="9" t="n"/>
      <c r="H969" s="9" t="n"/>
      <c r="I969" s="10" t="n"/>
      <c r="J969" s="10" t="n"/>
      <c r="K969" s="11">
        <f>IF(OR(OR(A969="",E969="",G969="",H969=""),D969=""),"",IF(J969&lt;&gt;"",J969,IF(D969="Day trade",MAX(0,N969)*0.01,IF(L969*0.00005&gt;1,L969*0.00005,0))))</f>
        <v/>
      </c>
      <c r="L969" s="11">
        <f>IF(OR(A969="",E969="",G969="",H969=""),"",E969*H969*IF(F969="",1,F969))</f>
        <v/>
      </c>
      <c r="M969" s="11">
        <f>IF(OR(A969="",E969="",G969="",H969=""),"",(H969-G969)*E969*IF(F969="",1,F969))</f>
        <v/>
      </c>
      <c r="N969" s="11">
        <f>IF(OR(A969="",E969="",G969="",H969=""),"",M969-N(I969))</f>
        <v/>
      </c>
      <c r="O969" s="12">
        <f>IF(A969="","",YEAR(A969)*100+MONTH(A969))</f>
        <v/>
      </c>
      <c r="P969" s="7" t="n"/>
    </row>
    <row r="970">
      <c r="A970" s="6" t="n"/>
      <c r="B970" s="7" t="n"/>
      <c r="C970" s="7" t="n"/>
      <c r="D970" s="7" t="n"/>
      <c r="E970" s="7" t="n"/>
      <c r="F970" s="8" t="n"/>
      <c r="G970" s="9" t="n"/>
      <c r="H970" s="9" t="n"/>
      <c r="I970" s="10" t="n"/>
      <c r="J970" s="10" t="n"/>
      <c r="K970" s="11">
        <f>IF(OR(OR(A970="",E970="",G970="",H970=""),D970=""),"",IF(J970&lt;&gt;"",J970,IF(D970="Day trade",MAX(0,N970)*0.01,IF(L970*0.00005&gt;1,L970*0.00005,0))))</f>
        <v/>
      </c>
      <c r="L970" s="11">
        <f>IF(OR(A970="",E970="",G970="",H970=""),"",E970*H970*IF(F970="",1,F970))</f>
        <v/>
      </c>
      <c r="M970" s="11">
        <f>IF(OR(A970="",E970="",G970="",H970=""),"",(H970-G970)*E970*IF(F970="",1,F970))</f>
        <v/>
      </c>
      <c r="N970" s="11">
        <f>IF(OR(A970="",E970="",G970="",H970=""),"",M970-N(I970))</f>
        <v/>
      </c>
      <c r="O970" s="12">
        <f>IF(A970="","",YEAR(A970)*100+MONTH(A970))</f>
        <v/>
      </c>
      <c r="P970" s="7" t="n"/>
    </row>
    <row r="971">
      <c r="A971" s="6" t="n"/>
      <c r="B971" s="7" t="n"/>
      <c r="C971" s="7" t="n"/>
      <c r="D971" s="7" t="n"/>
      <c r="E971" s="7" t="n"/>
      <c r="F971" s="8" t="n"/>
      <c r="G971" s="9" t="n"/>
      <c r="H971" s="9" t="n"/>
      <c r="I971" s="10" t="n"/>
      <c r="J971" s="10" t="n"/>
      <c r="K971" s="11">
        <f>IF(OR(OR(A971="",E971="",G971="",H971=""),D971=""),"",IF(J971&lt;&gt;"",J971,IF(D971="Day trade",MAX(0,N971)*0.01,IF(L971*0.00005&gt;1,L971*0.00005,0))))</f>
        <v/>
      </c>
      <c r="L971" s="11">
        <f>IF(OR(A971="",E971="",G971="",H971=""),"",E971*H971*IF(F971="",1,F971))</f>
        <v/>
      </c>
      <c r="M971" s="11">
        <f>IF(OR(A971="",E971="",G971="",H971=""),"",(H971-G971)*E971*IF(F971="",1,F971))</f>
        <v/>
      </c>
      <c r="N971" s="11">
        <f>IF(OR(A971="",E971="",G971="",H971=""),"",M971-N(I971))</f>
        <v/>
      </c>
      <c r="O971" s="12">
        <f>IF(A971="","",YEAR(A971)*100+MONTH(A971))</f>
        <v/>
      </c>
      <c r="P971" s="7" t="n"/>
    </row>
    <row r="972">
      <c r="A972" s="6" t="n"/>
      <c r="B972" s="7" t="n"/>
      <c r="C972" s="7" t="n"/>
      <c r="D972" s="7" t="n"/>
      <c r="E972" s="7" t="n"/>
      <c r="F972" s="8" t="n"/>
      <c r="G972" s="9" t="n"/>
      <c r="H972" s="9" t="n"/>
      <c r="I972" s="10" t="n"/>
      <c r="J972" s="10" t="n"/>
      <c r="K972" s="11">
        <f>IF(OR(OR(A972="",E972="",G972="",H972=""),D972=""),"",IF(J972&lt;&gt;"",J972,IF(D972="Day trade",MAX(0,N972)*0.01,IF(L972*0.00005&gt;1,L972*0.00005,0))))</f>
        <v/>
      </c>
      <c r="L972" s="11">
        <f>IF(OR(A972="",E972="",G972="",H972=""),"",E972*H972*IF(F972="",1,F972))</f>
        <v/>
      </c>
      <c r="M972" s="11">
        <f>IF(OR(A972="",E972="",G972="",H972=""),"",(H972-G972)*E972*IF(F972="",1,F972))</f>
        <v/>
      </c>
      <c r="N972" s="11">
        <f>IF(OR(A972="",E972="",G972="",H972=""),"",M972-N(I972))</f>
        <v/>
      </c>
      <c r="O972" s="12">
        <f>IF(A972="","",YEAR(A972)*100+MONTH(A972))</f>
        <v/>
      </c>
      <c r="P972" s="7" t="n"/>
    </row>
    <row r="973">
      <c r="A973" s="6" t="n"/>
      <c r="B973" s="7" t="n"/>
      <c r="C973" s="7" t="n"/>
      <c r="D973" s="7" t="n"/>
      <c r="E973" s="7" t="n"/>
      <c r="F973" s="8" t="n"/>
      <c r="G973" s="9" t="n"/>
      <c r="H973" s="9" t="n"/>
      <c r="I973" s="10" t="n"/>
      <c r="J973" s="10" t="n"/>
      <c r="K973" s="11">
        <f>IF(OR(OR(A973="",E973="",G973="",H973=""),D973=""),"",IF(J973&lt;&gt;"",J973,IF(D973="Day trade",MAX(0,N973)*0.01,IF(L973*0.00005&gt;1,L973*0.00005,0))))</f>
        <v/>
      </c>
      <c r="L973" s="11">
        <f>IF(OR(A973="",E973="",G973="",H973=""),"",E973*H973*IF(F973="",1,F973))</f>
        <v/>
      </c>
      <c r="M973" s="11">
        <f>IF(OR(A973="",E973="",G973="",H973=""),"",(H973-G973)*E973*IF(F973="",1,F973))</f>
        <v/>
      </c>
      <c r="N973" s="11">
        <f>IF(OR(A973="",E973="",G973="",H973=""),"",M973-N(I973))</f>
        <v/>
      </c>
      <c r="O973" s="12">
        <f>IF(A973="","",YEAR(A973)*100+MONTH(A973))</f>
        <v/>
      </c>
      <c r="P973" s="7" t="n"/>
    </row>
    <row r="974">
      <c r="A974" s="6" t="n"/>
      <c r="B974" s="7" t="n"/>
      <c r="C974" s="7" t="n"/>
      <c r="D974" s="7" t="n"/>
      <c r="E974" s="7" t="n"/>
      <c r="F974" s="8" t="n"/>
      <c r="G974" s="9" t="n"/>
      <c r="H974" s="9" t="n"/>
      <c r="I974" s="10" t="n"/>
      <c r="J974" s="10" t="n"/>
      <c r="K974" s="11">
        <f>IF(OR(OR(A974="",E974="",G974="",H974=""),D974=""),"",IF(J974&lt;&gt;"",J974,IF(D974="Day trade",MAX(0,N974)*0.01,IF(L974*0.00005&gt;1,L974*0.00005,0))))</f>
        <v/>
      </c>
      <c r="L974" s="11">
        <f>IF(OR(A974="",E974="",G974="",H974=""),"",E974*H974*IF(F974="",1,F974))</f>
        <v/>
      </c>
      <c r="M974" s="11">
        <f>IF(OR(A974="",E974="",G974="",H974=""),"",(H974-G974)*E974*IF(F974="",1,F974))</f>
        <v/>
      </c>
      <c r="N974" s="11">
        <f>IF(OR(A974="",E974="",G974="",H974=""),"",M974-N(I974))</f>
        <v/>
      </c>
      <c r="O974" s="12">
        <f>IF(A974="","",YEAR(A974)*100+MONTH(A974))</f>
        <v/>
      </c>
      <c r="P974" s="7" t="n"/>
    </row>
    <row r="975">
      <c r="A975" s="6" t="n"/>
      <c r="B975" s="7" t="n"/>
      <c r="C975" s="7" t="n"/>
      <c r="D975" s="7" t="n"/>
      <c r="E975" s="7" t="n"/>
      <c r="F975" s="8" t="n"/>
      <c r="G975" s="9" t="n"/>
      <c r="H975" s="9" t="n"/>
      <c r="I975" s="10" t="n"/>
      <c r="J975" s="10" t="n"/>
      <c r="K975" s="11">
        <f>IF(OR(OR(A975="",E975="",G975="",H975=""),D975=""),"",IF(J975&lt;&gt;"",J975,IF(D975="Day trade",MAX(0,N975)*0.01,IF(L975*0.00005&gt;1,L975*0.00005,0))))</f>
        <v/>
      </c>
      <c r="L975" s="11">
        <f>IF(OR(A975="",E975="",G975="",H975=""),"",E975*H975*IF(F975="",1,F975))</f>
        <v/>
      </c>
      <c r="M975" s="11">
        <f>IF(OR(A975="",E975="",G975="",H975=""),"",(H975-G975)*E975*IF(F975="",1,F975))</f>
        <v/>
      </c>
      <c r="N975" s="11">
        <f>IF(OR(A975="",E975="",G975="",H975=""),"",M975-N(I975))</f>
        <v/>
      </c>
      <c r="O975" s="12">
        <f>IF(A975="","",YEAR(A975)*100+MONTH(A975))</f>
        <v/>
      </c>
      <c r="P975" s="7" t="n"/>
    </row>
    <row r="976">
      <c r="A976" s="6" t="n"/>
      <c r="B976" s="7" t="n"/>
      <c r="C976" s="7" t="n"/>
      <c r="D976" s="7" t="n"/>
      <c r="E976" s="7" t="n"/>
      <c r="F976" s="8" t="n"/>
      <c r="G976" s="9" t="n"/>
      <c r="H976" s="9" t="n"/>
      <c r="I976" s="10" t="n"/>
      <c r="J976" s="10" t="n"/>
      <c r="K976" s="11">
        <f>IF(OR(OR(A976="",E976="",G976="",H976=""),D976=""),"",IF(J976&lt;&gt;"",J976,IF(D976="Day trade",MAX(0,N976)*0.01,IF(L976*0.00005&gt;1,L976*0.00005,0))))</f>
        <v/>
      </c>
      <c r="L976" s="11">
        <f>IF(OR(A976="",E976="",G976="",H976=""),"",E976*H976*IF(F976="",1,F976))</f>
        <v/>
      </c>
      <c r="M976" s="11">
        <f>IF(OR(A976="",E976="",G976="",H976=""),"",(H976-G976)*E976*IF(F976="",1,F976))</f>
        <v/>
      </c>
      <c r="N976" s="11">
        <f>IF(OR(A976="",E976="",G976="",H976=""),"",M976-N(I976))</f>
        <v/>
      </c>
      <c r="O976" s="12">
        <f>IF(A976="","",YEAR(A976)*100+MONTH(A976))</f>
        <v/>
      </c>
      <c r="P976" s="7" t="n"/>
    </row>
    <row r="977">
      <c r="A977" s="6" t="n"/>
      <c r="B977" s="7" t="n"/>
      <c r="C977" s="7" t="n"/>
      <c r="D977" s="7" t="n"/>
      <c r="E977" s="7" t="n"/>
      <c r="F977" s="8" t="n"/>
      <c r="G977" s="9" t="n"/>
      <c r="H977" s="9" t="n"/>
      <c r="I977" s="10" t="n"/>
      <c r="J977" s="10" t="n"/>
      <c r="K977" s="11">
        <f>IF(OR(OR(A977="",E977="",G977="",H977=""),D977=""),"",IF(J977&lt;&gt;"",J977,IF(D977="Day trade",MAX(0,N977)*0.01,IF(L977*0.00005&gt;1,L977*0.00005,0))))</f>
        <v/>
      </c>
      <c r="L977" s="11">
        <f>IF(OR(A977="",E977="",G977="",H977=""),"",E977*H977*IF(F977="",1,F977))</f>
        <v/>
      </c>
      <c r="M977" s="11">
        <f>IF(OR(A977="",E977="",G977="",H977=""),"",(H977-G977)*E977*IF(F977="",1,F977))</f>
        <v/>
      </c>
      <c r="N977" s="11">
        <f>IF(OR(A977="",E977="",G977="",H977=""),"",M977-N(I977))</f>
        <v/>
      </c>
      <c r="O977" s="12">
        <f>IF(A977="","",YEAR(A977)*100+MONTH(A977))</f>
        <v/>
      </c>
      <c r="P977" s="7" t="n"/>
    </row>
    <row r="978">
      <c r="A978" s="6" t="n"/>
      <c r="B978" s="7" t="n"/>
      <c r="C978" s="7" t="n"/>
      <c r="D978" s="7" t="n"/>
      <c r="E978" s="7" t="n"/>
      <c r="F978" s="8" t="n"/>
      <c r="G978" s="9" t="n"/>
      <c r="H978" s="9" t="n"/>
      <c r="I978" s="10" t="n"/>
      <c r="J978" s="10" t="n"/>
      <c r="K978" s="11">
        <f>IF(OR(OR(A978="",E978="",G978="",H978=""),D978=""),"",IF(J978&lt;&gt;"",J978,IF(D978="Day trade",MAX(0,N978)*0.01,IF(L978*0.00005&gt;1,L978*0.00005,0))))</f>
        <v/>
      </c>
      <c r="L978" s="11">
        <f>IF(OR(A978="",E978="",G978="",H978=""),"",E978*H978*IF(F978="",1,F978))</f>
        <v/>
      </c>
      <c r="M978" s="11">
        <f>IF(OR(A978="",E978="",G978="",H978=""),"",(H978-G978)*E978*IF(F978="",1,F978))</f>
        <v/>
      </c>
      <c r="N978" s="11">
        <f>IF(OR(A978="",E978="",G978="",H978=""),"",M978-N(I978))</f>
        <v/>
      </c>
      <c r="O978" s="12">
        <f>IF(A978="","",YEAR(A978)*100+MONTH(A978))</f>
        <v/>
      </c>
      <c r="P978" s="7" t="n"/>
    </row>
    <row r="979">
      <c r="A979" s="6" t="n"/>
      <c r="B979" s="7" t="n"/>
      <c r="C979" s="7" t="n"/>
      <c r="D979" s="7" t="n"/>
      <c r="E979" s="7" t="n"/>
      <c r="F979" s="8" t="n"/>
      <c r="G979" s="9" t="n"/>
      <c r="H979" s="9" t="n"/>
      <c r="I979" s="10" t="n"/>
      <c r="J979" s="10" t="n"/>
      <c r="K979" s="11">
        <f>IF(OR(OR(A979="",E979="",G979="",H979=""),D979=""),"",IF(J979&lt;&gt;"",J979,IF(D979="Day trade",MAX(0,N979)*0.01,IF(L979*0.00005&gt;1,L979*0.00005,0))))</f>
        <v/>
      </c>
      <c r="L979" s="11">
        <f>IF(OR(A979="",E979="",G979="",H979=""),"",E979*H979*IF(F979="",1,F979))</f>
        <v/>
      </c>
      <c r="M979" s="11">
        <f>IF(OR(A979="",E979="",G979="",H979=""),"",(H979-G979)*E979*IF(F979="",1,F979))</f>
        <v/>
      </c>
      <c r="N979" s="11">
        <f>IF(OR(A979="",E979="",G979="",H979=""),"",M979-N(I979))</f>
        <v/>
      </c>
      <c r="O979" s="12">
        <f>IF(A979="","",YEAR(A979)*100+MONTH(A979))</f>
        <v/>
      </c>
      <c r="P979" s="7" t="n"/>
    </row>
    <row r="980">
      <c r="A980" s="6" t="n"/>
      <c r="B980" s="7" t="n"/>
      <c r="C980" s="7" t="n"/>
      <c r="D980" s="7" t="n"/>
      <c r="E980" s="7" t="n"/>
      <c r="F980" s="8" t="n"/>
      <c r="G980" s="9" t="n"/>
      <c r="H980" s="9" t="n"/>
      <c r="I980" s="10" t="n"/>
      <c r="J980" s="10" t="n"/>
      <c r="K980" s="11">
        <f>IF(OR(OR(A980="",E980="",G980="",H980=""),D980=""),"",IF(J980&lt;&gt;"",J980,IF(D980="Day trade",MAX(0,N980)*0.01,IF(L980*0.00005&gt;1,L980*0.00005,0))))</f>
        <v/>
      </c>
      <c r="L980" s="11">
        <f>IF(OR(A980="",E980="",G980="",H980=""),"",E980*H980*IF(F980="",1,F980))</f>
        <v/>
      </c>
      <c r="M980" s="11">
        <f>IF(OR(A980="",E980="",G980="",H980=""),"",(H980-G980)*E980*IF(F980="",1,F980))</f>
        <v/>
      </c>
      <c r="N980" s="11">
        <f>IF(OR(A980="",E980="",G980="",H980=""),"",M980-N(I980))</f>
        <v/>
      </c>
      <c r="O980" s="12">
        <f>IF(A980="","",YEAR(A980)*100+MONTH(A980))</f>
        <v/>
      </c>
      <c r="P980" s="7" t="n"/>
    </row>
    <row r="981">
      <c r="A981" s="6" t="n"/>
      <c r="B981" s="7" t="n"/>
      <c r="C981" s="7" t="n"/>
      <c r="D981" s="7" t="n"/>
      <c r="E981" s="7" t="n"/>
      <c r="F981" s="8" t="n"/>
      <c r="G981" s="9" t="n"/>
      <c r="H981" s="9" t="n"/>
      <c r="I981" s="10" t="n"/>
      <c r="J981" s="10" t="n"/>
      <c r="K981" s="11">
        <f>IF(OR(OR(A981="",E981="",G981="",H981=""),D981=""),"",IF(J981&lt;&gt;"",J981,IF(D981="Day trade",MAX(0,N981)*0.01,IF(L981*0.00005&gt;1,L981*0.00005,0))))</f>
        <v/>
      </c>
      <c r="L981" s="11">
        <f>IF(OR(A981="",E981="",G981="",H981=""),"",E981*H981*IF(F981="",1,F981))</f>
        <v/>
      </c>
      <c r="M981" s="11">
        <f>IF(OR(A981="",E981="",G981="",H981=""),"",(H981-G981)*E981*IF(F981="",1,F981))</f>
        <v/>
      </c>
      <c r="N981" s="11">
        <f>IF(OR(A981="",E981="",G981="",H981=""),"",M981-N(I981))</f>
        <v/>
      </c>
      <c r="O981" s="12">
        <f>IF(A981="","",YEAR(A981)*100+MONTH(A981))</f>
        <v/>
      </c>
      <c r="P981" s="7" t="n"/>
    </row>
    <row r="982">
      <c r="A982" s="6" t="n"/>
      <c r="B982" s="7" t="n"/>
      <c r="C982" s="7" t="n"/>
      <c r="D982" s="7" t="n"/>
      <c r="E982" s="7" t="n"/>
      <c r="F982" s="8" t="n"/>
      <c r="G982" s="9" t="n"/>
      <c r="H982" s="9" t="n"/>
      <c r="I982" s="10" t="n"/>
      <c r="J982" s="10" t="n"/>
      <c r="K982" s="11">
        <f>IF(OR(OR(A982="",E982="",G982="",H982=""),D982=""),"",IF(J982&lt;&gt;"",J982,IF(D982="Day trade",MAX(0,N982)*0.01,IF(L982*0.00005&gt;1,L982*0.00005,0))))</f>
        <v/>
      </c>
      <c r="L982" s="11">
        <f>IF(OR(A982="",E982="",G982="",H982=""),"",E982*H982*IF(F982="",1,F982))</f>
        <v/>
      </c>
      <c r="M982" s="11">
        <f>IF(OR(A982="",E982="",G982="",H982=""),"",(H982-G982)*E982*IF(F982="",1,F982))</f>
        <v/>
      </c>
      <c r="N982" s="11">
        <f>IF(OR(A982="",E982="",G982="",H982=""),"",M982-N(I982))</f>
        <v/>
      </c>
      <c r="O982" s="12">
        <f>IF(A982="","",YEAR(A982)*100+MONTH(A982))</f>
        <v/>
      </c>
      <c r="P982" s="7" t="n"/>
    </row>
    <row r="983">
      <c r="A983" s="6" t="n"/>
      <c r="B983" s="7" t="n"/>
      <c r="C983" s="7" t="n"/>
      <c r="D983" s="7" t="n"/>
      <c r="E983" s="7" t="n"/>
      <c r="F983" s="8" t="n"/>
      <c r="G983" s="9" t="n"/>
      <c r="H983" s="9" t="n"/>
      <c r="I983" s="10" t="n"/>
      <c r="J983" s="10" t="n"/>
      <c r="K983" s="11">
        <f>IF(OR(OR(A983="",E983="",G983="",H983=""),D983=""),"",IF(J983&lt;&gt;"",J983,IF(D983="Day trade",MAX(0,N983)*0.01,IF(L983*0.00005&gt;1,L983*0.00005,0))))</f>
        <v/>
      </c>
      <c r="L983" s="11">
        <f>IF(OR(A983="",E983="",G983="",H983=""),"",E983*H983*IF(F983="",1,F983))</f>
        <v/>
      </c>
      <c r="M983" s="11">
        <f>IF(OR(A983="",E983="",G983="",H983=""),"",(H983-G983)*E983*IF(F983="",1,F983))</f>
        <v/>
      </c>
      <c r="N983" s="11">
        <f>IF(OR(A983="",E983="",G983="",H983=""),"",M983-N(I983))</f>
        <v/>
      </c>
      <c r="O983" s="12">
        <f>IF(A983="","",YEAR(A983)*100+MONTH(A983))</f>
        <v/>
      </c>
      <c r="P983" s="7" t="n"/>
    </row>
    <row r="984">
      <c r="A984" s="6" t="n"/>
      <c r="B984" s="7" t="n"/>
      <c r="C984" s="7" t="n"/>
      <c r="D984" s="7" t="n"/>
      <c r="E984" s="7" t="n"/>
      <c r="F984" s="8" t="n"/>
      <c r="G984" s="9" t="n"/>
      <c r="H984" s="9" t="n"/>
      <c r="I984" s="10" t="n"/>
      <c r="J984" s="10" t="n"/>
      <c r="K984" s="11">
        <f>IF(OR(OR(A984="",E984="",G984="",H984=""),D984=""),"",IF(J984&lt;&gt;"",J984,IF(D984="Day trade",MAX(0,N984)*0.01,IF(L984*0.00005&gt;1,L984*0.00005,0))))</f>
        <v/>
      </c>
      <c r="L984" s="11">
        <f>IF(OR(A984="",E984="",G984="",H984=""),"",E984*H984*IF(F984="",1,F984))</f>
        <v/>
      </c>
      <c r="M984" s="11">
        <f>IF(OR(A984="",E984="",G984="",H984=""),"",(H984-G984)*E984*IF(F984="",1,F984))</f>
        <v/>
      </c>
      <c r="N984" s="11">
        <f>IF(OR(A984="",E984="",G984="",H984=""),"",M984-N(I984))</f>
        <v/>
      </c>
      <c r="O984" s="12">
        <f>IF(A984="","",YEAR(A984)*100+MONTH(A984))</f>
        <v/>
      </c>
      <c r="P984" s="7" t="n"/>
    </row>
    <row r="985">
      <c r="A985" s="6" t="n"/>
      <c r="B985" s="7" t="n"/>
      <c r="C985" s="7" t="n"/>
      <c r="D985" s="7" t="n"/>
      <c r="E985" s="7" t="n"/>
      <c r="F985" s="8" t="n"/>
      <c r="G985" s="9" t="n"/>
      <c r="H985" s="9" t="n"/>
      <c r="I985" s="10" t="n"/>
      <c r="J985" s="10" t="n"/>
      <c r="K985" s="11">
        <f>IF(OR(OR(A985="",E985="",G985="",H985=""),D985=""),"",IF(J985&lt;&gt;"",J985,IF(D985="Day trade",MAX(0,N985)*0.01,IF(L985*0.00005&gt;1,L985*0.00005,0))))</f>
        <v/>
      </c>
      <c r="L985" s="11">
        <f>IF(OR(A985="",E985="",G985="",H985=""),"",E985*H985*IF(F985="",1,F985))</f>
        <v/>
      </c>
      <c r="M985" s="11">
        <f>IF(OR(A985="",E985="",G985="",H985=""),"",(H985-G985)*E985*IF(F985="",1,F985))</f>
        <v/>
      </c>
      <c r="N985" s="11">
        <f>IF(OR(A985="",E985="",G985="",H985=""),"",M985-N(I985))</f>
        <v/>
      </c>
      <c r="O985" s="12">
        <f>IF(A985="","",YEAR(A985)*100+MONTH(A985))</f>
        <v/>
      </c>
      <c r="P985" s="7" t="n"/>
    </row>
    <row r="986">
      <c r="A986" s="6" t="n"/>
      <c r="B986" s="7" t="n"/>
      <c r="C986" s="7" t="n"/>
      <c r="D986" s="7" t="n"/>
      <c r="E986" s="7" t="n"/>
      <c r="F986" s="8" t="n"/>
      <c r="G986" s="9" t="n"/>
      <c r="H986" s="9" t="n"/>
      <c r="I986" s="10" t="n"/>
      <c r="J986" s="10" t="n"/>
      <c r="K986" s="11">
        <f>IF(OR(OR(A986="",E986="",G986="",H986=""),D986=""),"",IF(J986&lt;&gt;"",J986,IF(D986="Day trade",MAX(0,N986)*0.01,IF(L986*0.00005&gt;1,L986*0.00005,0))))</f>
        <v/>
      </c>
      <c r="L986" s="11">
        <f>IF(OR(A986="",E986="",G986="",H986=""),"",E986*H986*IF(F986="",1,F986))</f>
        <v/>
      </c>
      <c r="M986" s="11">
        <f>IF(OR(A986="",E986="",G986="",H986=""),"",(H986-G986)*E986*IF(F986="",1,F986))</f>
        <v/>
      </c>
      <c r="N986" s="11">
        <f>IF(OR(A986="",E986="",G986="",H986=""),"",M986-N(I986))</f>
        <v/>
      </c>
      <c r="O986" s="12">
        <f>IF(A986="","",YEAR(A986)*100+MONTH(A986))</f>
        <v/>
      </c>
      <c r="P986" s="7" t="n"/>
    </row>
    <row r="987">
      <c r="A987" s="6" t="n"/>
      <c r="B987" s="7" t="n"/>
      <c r="C987" s="7" t="n"/>
      <c r="D987" s="7" t="n"/>
      <c r="E987" s="7" t="n"/>
      <c r="F987" s="8" t="n"/>
      <c r="G987" s="9" t="n"/>
      <c r="H987" s="9" t="n"/>
      <c r="I987" s="10" t="n"/>
      <c r="J987" s="10" t="n"/>
      <c r="K987" s="11">
        <f>IF(OR(OR(A987="",E987="",G987="",H987=""),D987=""),"",IF(J987&lt;&gt;"",J987,IF(D987="Day trade",MAX(0,N987)*0.01,IF(L987*0.00005&gt;1,L987*0.00005,0))))</f>
        <v/>
      </c>
      <c r="L987" s="11">
        <f>IF(OR(A987="",E987="",G987="",H987=""),"",E987*H987*IF(F987="",1,F987))</f>
        <v/>
      </c>
      <c r="M987" s="11">
        <f>IF(OR(A987="",E987="",G987="",H987=""),"",(H987-G987)*E987*IF(F987="",1,F987))</f>
        <v/>
      </c>
      <c r="N987" s="11">
        <f>IF(OR(A987="",E987="",G987="",H987=""),"",M987-N(I987))</f>
        <v/>
      </c>
      <c r="O987" s="12">
        <f>IF(A987="","",YEAR(A987)*100+MONTH(A987))</f>
        <v/>
      </c>
      <c r="P987" s="7" t="n"/>
    </row>
    <row r="988">
      <c r="A988" s="6" t="n"/>
      <c r="B988" s="7" t="n"/>
      <c r="C988" s="7" t="n"/>
      <c r="D988" s="7" t="n"/>
      <c r="E988" s="7" t="n"/>
      <c r="F988" s="8" t="n"/>
      <c r="G988" s="9" t="n"/>
      <c r="H988" s="9" t="n"/>
      <c r="I988" s="10" t="n"/>
      <c r="J988" s="10" t="n"/>
      <c r="K988" s="11">
        <f>IF(OR(OR(A988="",E988="",G988="",H988=""),D988=""),"",IF(J988&lt;&gt;"",J988,IF(D988="Day trade",MAX(0,N988)*0.01,IF(L988*0.00005&gt;1,L988*0.00005,0))))</f>
        <v/>
      </c>
      <c r="L988" s="11">
        <f>IF(OR(A988="",E988="",G988="",H988=""),"",E988*H988*IF(F988="",1,F988))</f>
        <v/>
      </c>
      <c r="M988" s="11">
        <f>IF(OR(A988="",E988="",G988="",H988=""),"",(H988-G988)*E988*IF(F988="",1,F988))</f>
        <v/>
      </c>
      <c r="N988" s="11">
        <f>IF(OR(A988="",E988="",G988="",H988=""),"",M988-N(I988))</f>
        <v/>
      </c>
      <c r="O988" s="12">
        <f>IF(A988="","",YEAR(A988)*100+MONTH(A988))</f>
        <v/>
      </c>
      <c r="P988" s="7" t="n"/>
    </row>
    <row r="989">
      <c r="A989" s="6" t="n"/>
      <c r="B989" s="7" t="n"/>
      <c r="C989" s="7" t="n"/>
      <c r="D989" s="7" t="n"/>
      <c r="E989" s="7" t="n"/>
      <c r="F989" s="8" t="n"/>
      <c r="G989" s="9" t="n"/>
      <c r="H989" s="9" t="n"/>
      <c r="I989" s="10" t="n"/>
      <c r="J989" s="10" t="n"/>
      <c r="K989" s="11">
        <f>IF(OR(OR(A989="",E989="",G989="",H989=""),D989=""),"",IF(J989&lt;&gt;"",J989,IF(D989="Day trade",MAX(0,N989)*0.01,IF(L989*0.00005&gt;1,L989*0.00005,0))))</f>
        <v/>
      </c>
      <c r="L989" s="11">
        <f>IF(OR(A989="",E989="",G989="",H989=""),"",E989*H989*IF(F989="",1,F989))</f>
        <v/>
      </c>
      <c r="M989" s="11">
        <f>IF(OR(A989="",E989="",G989="",H989=""),"",(H989-G989)*E989*IF(F989="",1,F989))</f>
        <v/>
      </c>
      <c r="N989" s="11">
        <f>IF(OR(A989="",E989="",G989="",H989=""),"",M989-N(I989))</f>
        <v/>
      </c>
      <c r="O989" s="12">
        <f>IF(A989="","",YEAR(A989)*100+MONTH(A989))</f>
        <v/>
      </c>
      <c r="P989" s="7" t="n"/>
    </row>
    <row r="990">
      <c r="A990" s="6" t="n"/>
      <c r="B990" s="7" t="n"/>
      <c r="C990" s="7" t="n"/>
      <c r="D990" s="7" t="n"/>
      <c r="E990" s="7" t="n"/>
      <c r="F990" s="8" t="n"/>
      <c r="G990" s="9" t="n"/>
      <c r="H990" s="9" t="n"/>
      <c r="I990" s="10" t="n"/>
      <c r="J990" s="10" t="n"/>
      <c r="K990" s="11">
        <f>IF(OR(OR(A990="",E990="",G990="",H990=""),D990=""),"",IF(J990&lt;&gt;"",J990,IF(D990="Day trade",MAX(0,N990)*0.01,IF(L990*0.00005&gt;1,L990*0.00005,0))))</f>
        <v/>
      </c>
      <c r="L990" s="11">
        <f>IF(OR(A990="",E990="",G990="",H990=""),"",E990*H990*IF(F990="",1,F990))</f>
        <v/>
      </c>
      <c r="M990" s="11">
        <f>IF(OR(A990="",E990="",G990="",H990=""),"",(H990-G990)*E990*IF(F990="",1,F990))</f>
        <v/>
      </c>
      <c r="N990" s="11">
        <f>IF(OR(A990="",E990="",G990="",H990=""),"",M990-N(I990))</f>
        <v/>
      </c>
      <c r="O990" s="12">
        <f>IF(A990="","",YEAR(A990)*100+MONTH(A990))</f>
        <v/>
      </c>
      <c r="P990" s="7" t="n"/>
    </row>
    <row r="991">
      <c r="A991" s="6" t="n"/>
      <c r="B991" s="7" t="n"/>
      <c r="C991" s="7" t="n"/>
      <c r="D991" s="7" t="n"/>
      <c r="E991" s="7" t="n"/>
      <c r="F991" s="8" t="n"/>
      <c r="G991" s="9" t="n"/>
      <c r="H991" s="9" t="n"/>
      <c r="I991" s="10" t="n"/>
      <c r="J991" s="10" t="n"/>
      <c r="K991" s="11">
        <f>IF(OR(OR(A991="",E991="",G991="",H991=""),D991=""),"",IF(J991&lt;&gt;"",J991,IF(D991="Day trade",MAX(0,N991)*0.01,IF(L991*0.00005&gt;1,L991*0.00005,0))))</f>
        <v/>
      </c>
      <c r="L991" s="11">
        <f>IF(OR(A991="",E991="",G991="",H991=""),"",E991*H991*IF(F991="",1,F991))</f>
        <v/>
      </c>
      <c r="M991" s="11">
        <f>IF(OR(A991="",E991="",G991="",H991=""),"",(H991-G991)*E991*IF(F991="",1,F991))</f>
        <v/>
      </c>
      <c r="N991" s="11">
        <f>IF(OR(A991="",E991="",G991="",H991=""),"",M991-N(I991))</f>
        <v/>
      </c>
      <c r="O991" s="12">
        <f>IF(A991="","",YEAR(A991)*100+MONTH(A991))</f>
        <v/>
      </c>
      <c r="P991" s="7" t="n"/>
    </row>
    <row r="992">
      <c r="A992" s="6" t="n"/>
      <c r="B992" s="7" t="n"/>
      <c r="C992" s="7" t="n"/>
      <c r="D992" s="7" t="n"/>
      <c r="E992" s="7" t="n"/>
      <c r="F992" s="8" t="n"/>
      <c r="G992" s="9" t="n"/>
      <c r="H992" s="9" t="n"/>
      <c r="I992" s="10" t="n"/>
      <c r="J992" s="10" t="n"/>
      <c r="K992" s="11">
        <f>IF(OR(OR(A992="",E992="",G992="",H992=""),D992=""),"",IF(J992&lt;&gt;"",J992,IF(D992="Day trade",MAX(0,N992)*0.01,IF(L992*0.00005&gt;1,L992*0.00005,0))))</f>
        <v/>
      </c>
      <c r="L992" s="11">
        <f>IF(OR(A992="",E992="",G992="",H992=""),"",E992*H992*IF(F992="",1,F992))</f>
        <v/>
      </c>
      <c r="M992" s="11">
        <f>IF(OR(A992="",E992="",G992="",H992=""),"",(H992-G992)*E992*IF(F992="",1,F992))</f>
        <v/>
      </c>
      <c r="N992" s="11">
        <f>IF(OR(A992="",E992="",G992="",H992=""),"",M992-N(I992))</f>
        <v/>
      </c>
      <c r="O992" s="12">
        <f>IF(A992="","",YEAR(A992)*100+MONTH(A992))</f>
        <v/>
      </c>
      <c r="P992" s="7" t="n"/>
    </row>
    <row r="993">
      <c r="A993" s="6" t="n"/>
      <c r="B993" s="7" t="n"/>
      <c r="C993" s="7" t="n"/>
      <c r="D993" s="7" t="n"/>
      <c r="E993" s="7" t="n"/>
      <c r="F993" s="8" t="n"/>
      <c r="G993" s="9" t="n"/>
      <c r="H993" s="9" t="n"/>
      <c r="I993" s="10" t="n"/>
      <c r="J993" s="10" t="n"/>
      <c r="K993" s="11">
        <f>IF(OR(OR(A993="",E993="",G993="",H993=""),D993=""),"",IF(J993&lt;&gt;"",J993,IF(D993="Day trade",MAX(0,N993)*0.01,IF(L993*0.00005&gt;1,L993*0.00005,0))))</f>
        <v/>
      </c>
      <c r="L993" s="11">
        <f>IF(OR(A993="",E993="",G993="",H993=""),"",E993*H993*IF(F993="",1,F993))</f>
        <v/>
      </c>
      <c r="M993" s="11">
        <f>IF(OR(A993="",E993="",G993="",H993=""),"",(H993-G993)*E993*IF(F993="",1,F993))</f>
        <v/>
      </c>
      <c r="N993" s="11">
        <f>IF(OR(A993="",E993="",G993="",H993=""),"",M993-N(I993))</f>
        <v/>
      </c>
      <c r="O993" s="12">
        <f>IF(A993="","",YEAR(A993)*100+MONTH(A993))</f>
        <v/>
      </c>
      <c r="P993" s="7" t="n"/>
    </row>
    <row r="994">
      <c r="A994" s="6" t="n"/>
      <c r="B994" s="7" t="n"/>
      <c r="C994" s="7" t="n"/>
      <c r="D994" s="7" t="n"/>
      <c r="E994" s="7" t="n"/>
      <c r="F994" s="8" t="n"/>
      <c r="G994" s="9" t="n"/>
      <c r="H994" s="9" t="n"/>
      <c r="I994" s="10" t="n"/>
      <c r="J994" s="10" t="n"/>
      <c r="K994" s="11">
        <f>IF(OR(OR(A994="",E994="",G994="",H994=""),D994=""),"",IF(J994&lt;&gt;"",J994,IF(D994="Day trade",MAX(0,N994)*0.01,IF(L994*0.00005&gt;1,L994*0.00005,0))))</f>
        <v/>
      </c>
      <c r="L994" s="11">
        <f>IF(OR(A994="",E994="",G994="",H994=""),"",E994*H994*IF(F994="",1,F994))</f>
        <v/>
      </c>
      <c r="M994" s="11">
        <f>IF(OR(A994="",E994="",G994="",H994=""),"",(H994-G994)*E994*IF(F994="",1,F994))</f>
        <v/>
      </c>
      <c r="N994" s="11">
        <f>IF(OR(A994="",E994="",G994="",H994=""),"",M994-N(I994))</f>
        <v/>
      </c>
      <c r="O994" s="12">
        <f>IF(A994="","",YEAR(A994)*100+MONTH(A994))</f>
        <v/>
      </c>
      <c r="P994" s="7" t="n"/>
    </row>
    <row r="995">
      <c r="A995" s="6" t="n"/>
      <c r="B995" s="7" t="n"/>
      <c r="C995" s="7" t="n"/>
      <c r="D995" s="7" t="n"/>
      <c r="E995" s="7" t="n"/>
      <c r="F995" s="8" t="n"/>
      <c r="G995" s="9" t="n"/>
      <c r="H995" s="9" t="n"/>
      <c r="I995" s="10" t="n"/>
      <c r="J995" s="10" t="n"/>
      <c r="K995" s="11">
        <f>IF(OR(OR(A995="",E995="",G995="",H995=""),D995=""),"",IF(J995&lt;&gt;"",J995,IF(D995="Day trade",MAX(0,N995)*0.01,IF(L995*0.00005&gt;1,L995*0.00005,0))))</f>
        <v/>
      </c>
      <c r="L995" s="11">
        <f>IF(OR(A995="",E995="",G995="",H995=""),"",E995*H995*IF(F995="",1,F995))</f>
        <v/>
      </c>
      <c r="M995" s="11">
        <f>IF(OR(A995="",E995="",G995="",H995=""),"",(H995-G995)*E995*IF(F995="",1,F995))</f>
        <v/>
      </c>
      <c r="N995" s="11">
        <f>IF(OR(A995="",E995="",G995="",H995=""),"",M995-N(I995))</f>
        <v/>
      </c>
      <c r="O995" s="12">
        <f>IF(A995="","",YEAR(A995)*100+MONTH(A995))</f>
        <v/>
      </c>
      <c r="P995" s="7" t="n"/>
    </row>
    <row r="996">
      <c r="A996" s="6" t="n"/>
      <c r="B996" s="7" t="n"/>
      <c r="C996" s="7" t="n"/>
      <c r="D996" s="7" t="n"/>
      <c r="E996" s="7" t="n"/>
      <c r="F996" s="8" t="n"/>
      <c r="G996" s="9" t="n"/>
      <c r="H996" s="9" t="n"/>
      <c r="I996" s="10" t="n"/>
      <c r="J996" s="10" t="n"/>
      <c r="K996" s="11">
        <f>IF(OR(OR(A996="",E996="",G996="",H996=""),D996=""),"",IF(J996&lt;&gt;"",J996,IF(D996="Day trade",MAX(0,N996)*0.01,IF(L996*0.00005&gt;1,L996*0.00005,0))))</f>
        <v/>
      </c>
      <c r="L996" s="11">
        <f>IF(OR(A996="",E996="",G996="",H996=""),"",E996*H996*IF(F996="",1,F996))</f>
        <v/>
      </c>
      <c r="M996" s="11">
        <f>IF(OR(A996="",E996="",G996="",H996=""),"",(H996-G996)*E996*IF(F996="",1,F996))</f>
        <v/>
      </c>
      <c r="N996" s="11">
        <f>IF(OR(A996="",E996="",G996="",H996=""),"",M996-N(I996))</f>
        <v/>
      </c>
      <c r="O996" s="12">
        <f>IF(A996="","",YEAR(A996)*100+MONTH(A996))</f>
        <v/>
      </c>
      <c r="P996" s="7" t="n"/>
    </row>
    <row r="997">
      <c r="A997" s="6" t="n"/>
      <c r="B997" s="7" t="n"/>
      <c r="C997" s="7" t="n"/>
      <c r="D997" s="7" t="n"/>
      <c r="E997" s="7" t="n"/>
      <c r="F997" s="8" t="n"/>
      <c r="G997" s="9" t="n"/>
      <c r="H997" s="9" t="n"/>
      <c r="I997" s="10" t="n"/>
      <c r="J997" s="10" t="n"/>
      <c r="K997" s="11">
        <f>IF(OR(OR(A997="",E997="",G997="",H997=""),D997=""),"",IF(J997&lt;&gt;"",J997,IF(D997="Day trade",MAX(0,N997)*0.01,IF(L997*0.00005&gt;1,L997*0.00005,0))))</f>
        <v/>
      </c>
      <c r="L997" s="11">
        <f>IF(OR(A997="",E997="",G997="",H997=""),"",E997*H997*IF(F997="",1,F997))</f>
        <v/>
      </c>
      <c r="M997" s="11">
        <f>IF(OR(A997="",E997="",G997="",H997=""),"",(H997-G997)*E997*IF(F997="",1,F997))</f>
        <v/>
      </c>
      <c r="N997" s="11">
        <f>IF(OR(A997="",E997="",G997="",H997=""),"",M997-N(I997))</f>
        <v/>
      </c>
      <c r="O997" s="12">
        <f>IF(A997="","",YEAR(A997)*100+MONTH(A997))</f>
        <v/>
      </c>
      <c r="P997" s="7" t="n"/>
    </row>
    <row r="998">
      <c r="A998" s="6" t="n"/>
      <c r="B998" s="7" t="n"/>
      <c r="C998" s="7" t="n"/>
      <c r="D998" s="7" t="n"/>
      <c r="E998" s="7" t="n"/>
      <c r="F998" s="8" t="n"/>
      <c r="G998" s="9" t="n"/>
      <c r="H998" s="9" t="n"/>
      <c r="I998" s="10" t="n"/>
      <c r="J998" s="10" t="n"/>
      <c r="K998" s="11">
        <f>IF(OR(OR(A998="",E998="",G998="",H998=""),D998=""),"",IF(J998&lt;&gt;"",J998,IF(D998="Day trade",MAX(0,N998)*0.01,IF(L998*0.00005&gt;1,L998*0.00005,0))))</f>
        <v/>
      </c>
      <c r="L998" s="11">
        <f>IF(OR(A998="",E998="",G998="",H998=""),"",E998*H998*IF(F998="",1,F998))</f>
        <v/>
      </c>
      <c r="M998" s="11">
        <f>IF(OR(A998="",E998="",G998="",H998=""),"",(H998-G998)*E998*IF(F998="",1,F998))</f>
        <v/>
      </c>
      <c r="N998" s="11">
        <f>IF(OR(A998="",E998="",G998="",H998=""),"",M998-N(I998))</f>
        <v/>
      </c>
      <c r="O998" s="12">
        <f>IF(A998="","",YEAR(A998)*100+MONTH(A998))</f>
        <v/>
      </c>
      <c r="P998" s="7" t="n"/>
    </row>
    <row r="999">
      <c r="A999" s="6" t="n"/>
      <c r="B999" s="7" t="n"/>
      <c r="C999" s="7" t="n"/>
      <c r="D999" s="7" t="n"/>
      <c r="E999" s="7" t="n"/>
      <c r="F999" s="8" t="n"/>
      <c r="G999" s="9" t="n"/>
      <c r="H999" s="9" t="n"/>
      <c r="I999" s="10" t="n"/>
      <c r="J999" s="10" t="n"/>
      <c r="K999" s="11">
        <f>IF(OR(OR(A999="",E999="",G999="",H999=""),D999=""),"",IF(J999&lt;&gt;"",J999,IF(D999="Day trade",MAX(0,N999)*0.01,IF(L999*0.00005&gt;1,L999*0.00005,0))))</f>
        <v/>
      </c>
      <c r="L999" s="11">
        <f>IF(OR(A999="",E999="",G999="",H999=""),"",E999*H999*IF(F999="",1,F999))</f>
        <v/>
      </c>
      <c r="M999" s="11">
        <f>IF(OR(A999="",E999="",G999="",H999=""),"",(H999-G999)*E999*IF(F999="",1,F999))</f>
        <v/>
      </c>
      <c r="N999" s="11">
        <f>IF(OR(A999="",E999="",G999="",H999=""),"",M999-N(I999))</f>
        <v/>
      </c>
      <c r="O999" s="12">
        <f>IF(A999="","",YEAR(A999)*100+MONTH(A999))</f>
        <v/>
      </c>
      <c r="P999" s="7" t="n"/>
    </row>
    <row r="1000">
      <c r="A1000" s="6" t="n"/>
      <c r="B1000" s="7" t="n"/>
      <c r="C1000" s="7" t="n"/>
      <c r="D1000" s="7" t="n"/>
      <c r="E1000" s="7" t="n"/>
      <c r="F1000" s="8" t="n"/>
      <c r="G1000" s="9" t="n"/>
      <c r="H1000" s="9" t="n"/>
      <c r="I1000" s="10" t="n"/>
      <c r="J1000" s="10" t="n"/>
      <c r="K1000" s="11">
        <f>IF(OR(OR(A1000="",E1000="",G1000="",H1000=""),D1000=""),"",IF(J1000&lt;&gt;"",J1000,IF(D1000="Day trade",MAX(0,N1000)*0.01,IF(L1000*0.00005&gt;1,L1000*0.00005,0))))</f>
        <v/>
      </c>
      <c r="L1000" s="11">
        <f>IF(OR(A1000="",E1000="",G1000="",H1000=""),"",E1000*H1000*IF(F1000="",1,F1000))</f>
        <v/>
      </c>
      <c r="M1000" s="11">
        <f>IF(OR(A1000="",E1000="",G1000="",H1000=""),"",(H1000-G1000)*E1000*IF(F1000="",1,F1000))</f>
        <v/>
      </c>
      <c r="N1000" s="11">
        <f>IF(OR(A1000="",E1000="",G1000="",H1000=""),"",M1000-N(I1000))</f>
        <v/>
      </c>
      <c r="O1000" s="12">
        <f>IF(A1000="","",YEAR(A1000)*100+MONTH(A1000))</f>
        <v/>
      </c>
      <c r="P1000" s="7" t="n"/>
    </row>
    <row r="1001">
      <c r="A1001" s="6" t="n"/>
      <c r="B1001" s="7" t="n"/>
      <c r="C1001" s="7" t="n"/>
      <c r="D1001" s="7" t="n"/>
      <c r="E1001" s="7" t="n"/>
      <c r="F1001" s="8" t="n"/>
      <c r="G1001" s="9" t="n"/>
      <c r="H1001" s="9" t="n"/>
      <c r="I1001" s="10" t="n"/>
      <c r="J1001" s="10" t="n"/>
      <c r="K1001" s="11">
        <f>IF(OR(OR(A1001="",E1001="",G1001="",H1001=""),D1001=""),"",IF(J1001&lt;&gt;"",J1001,IF(D1001="Day trade",MAX(0,N1001)*0.01,IF(L1001*0.00005&gt;1,L1001*0.00005,0))))</f>
        <v/>
      </c>
      <c r="L1001" s="11">
        <f>IF(OR(A1001="",E1001="",G1001="",H1001=""),"",E1001*H1001*IF(F1001="",1,F1001))</f>
        <v/>
      </c>
      <c r="M1001" s="11">
        <f>IF(OR(A1001="",E1001="",G1001="",H1001=""),"",(H1001-G1001)*E1001*IF(F1001="",1,F1001))</f>
        <v/>
      </c>
      <c r="N1001" s="11">
        <f>IF(OR(A1001="",E1001="",G1001="",H1001=""),"",M1001-N(I1001))</f>
        <v/>
      </c>
      <c r="O1001" s="12">
        <f>IF(A1001="","",YEAR(A1001)*100+MONTH(A1001))</f>
        <v/>
      </c>
      <c r="P1001" s="7" t="n"/>
    </row>
    <row r="1002">
      <c r="A1002" s="6" t="n"/>
      <c r="B1002" s="7" t="n"/>
      <c r="C1002" s="7" t="n"/>
      <c r="D1002" s="7" t="n"/>
      <c r="E1002" s="7" t="n"/>
      <c r="F1002" s="8" t="n"/>
      <c r="G1002" s="9" t="n"/>
      <c r="H1002" s="9" t="n"/>
      <c r="I1002" s="10" t="n"/>
      <c r="J1002" s="10" t="n"/>
      <c r="K1002" s="11">
        <f>IF(OR(OR(A1002="",E1002="",G1002="",H1002=""),D1002=""),"",IF(J1002&lt;&gt;"",J1002,IF(D1002="Day trade",MAX(0,N1002)*0.01,IF(L1002*0.00005&gt;1,L1002*0.00005,0))))</f>
        <v/>
      </c>
      <c r="L1002" s="11">
        <f>IF(OR(A1002="",E1002="",G1002="",H1002=""),"",E1002*H1002*IF(F1002="",1,F1002))</f>
        <v/>
      </c>
      <c r="M1002" s="11">
        <f>IF(OR(A1002="",E1002="",G1002="",H1002=""),"",(H1002-G1002)*E1002*IF(F1002="",1,F1002))</f>
        <v/>
      </c>
      <c r="N1002" s="11">
        <f>IF(OR(A1002="",E1002="",G1002="",H1002=""),"",M1002-N(I1002))</f>
        <v/>
      </c>
      <c r="O1002" s="12">
        <f>IF(A1002="","",YEAR(A1002)*100+MONTH(A1002))</f>
        <v/>
      </c>
      <c r="P1002" s="7" t="n"/>
    </row>
    <row r="1003">
      <c r="A1003" s="6" t="n"/>
      <c r="B1003" s="7" t="n"/>
      <c r="C1003" s="7" t="n"/>
      <c r="D1003" s="7" t="n"/>
      <c r="E1003" s="7" t="n"/>
      <c r="F1003" s="8" t="n"/>
      <c r="G1003" s="9" t="n"/>
      <c r="H1003" s="9" t="n"/>
      <c r="I1003" s="10" t="n"/>
      <c r="J1003" s="10" t="n"/>
      <c r="K1003" s="11">
        <f>IF(OR(OR(A1003="",E1003="",G1003="",H1003=""),D1003=""),"",IF(J1003&lt;&gt;"",J1003,IF(D1003="Day trade",MAX(0,N1003)*0.01,IF(L1003*0.00005&gt;1,L1003*0.00005,0))))</f>
        <v/>
      </c>
      <c r="L1003" s="11">
        <f>IF(OR(A1003="",E1003="",G1003="",H1003=""),"",E1003*H1003*IF(F1003="",1,F1003))</f>
        <v/>
      </c>
      <c r="M1003" s="11">
        <f>IF(OR(A1003="",E1003="",G1003="",H1003=""),"",(H1003-G1003)*E1003*IF(F1003="",1,F1003))</f>
        <v/>
      </c>
      <c r="N1003" s="11">
        <f>IF(OR(A1003="",E1003="",G1003="",H1003=""),"",M1003-N(I1003))</f>
        <v/>
      </c>
      <c r="O1003" s="12">
        <f>IF(A1003="","",YEAR(A1003)*100+MONTH(A1003))</f>
        <v/>
      </c>
      <c r="P1003" s="7" t="n"/>
    </row>
    <row r="1004">
      <c r="A1004" s="6" t="n"/>
      <c r="B1004" s="7" t="n"/>
      <c r="C1004" s="7" t="n"/>
      <c r="D1004" s="7" t="n"/>
      <c r="E1004" s="7" t="n"/>
      <c r="F1004" s="8" t="n"/>
      <c r="G1004" s="9" t="n"/>
      <c r="H1004" s="9" t="n"/>
      <c r="I1004" s="10" t="n"/>
      <c r="J1004" s="10" t="n"/>
      <c r="K1004" s="11">
        <f>IF(OR(OR(A1004="",E1004="",G1004="",H1004=""),D1004=""),"",IF(J1004&lt;&gt;"",J1004,IF(D1004="Day trade",MAX(0,N1004)*0.01,IF(L1004*0.00005&gt;1,L1004*0.00005,0))))</f>
        <v/>
      </c>
      <c r="L1004" s="11">
        <f>IF(OR(A1004="",E1004="",G1004="",H1004=""),"",E1004*H1004*IF(F1004="",1,F1004))</f>
        <v/>
      </c>
      <c r="M1004" s="11">
        <f>IF(OR(A1004="",E1004="",G1004="",H1004=""),"",(H1004-G1004)*E1004*IF(F1004="",1,F1004))</f>
        <v/>
      </c>
      <c r="N1004" s="11">
        <f>IF(OR(A1004="",E1004="",G1004="",H1004=""),"",M1004-N(I1004))</f>
        <v/>
      </c>
      <c r="O1004" s="12">
        <f>IF(A1004="","",YEAR(A1004)*100+MONTH(A1004))</f>
        <v/>
      </c>
      <c r="P1004" s="7" t="n"/>
    </row>
  </sheetData>
  <autoFilter ref="A4:P1004"/>
  <mergeCells count="2">
    <mergeCell ref="A1:P1"/>
    <mergeCell ref="A2:P2"/>
  </mergeCells>
  <conditionalFormatting sqref="N5:N1004">
    <cfRule type="expression" priority="1" dxfId="0">
      <formula>AND(N5&lt;&gt;"",N5&lt;0)</formula>
    </cfRule>
    <cfRule type="expression" priority="2" dxfId="1">
      <formula>AND(N5&lt;&gt;"",N5&gt;0)</formula>
    </cfRule>
  </conditionalFormatting>
  <dataValidations count="2">
    <dataValidation sqref="C5:C1004" showDropDown="0" showInputMessage="0" showErrorMessage="1" allowBlank="1" errorTitle="Mercado" error="Escolha um item da lista." type="list">
      <formula1>"Ações,Opções,Futuros,ETF,Ouro,Outros"</formula1>
    </dataValidation>
    <dataValidation sqref="D5:D1004" showDropDown="0" showInputMessage="0" showErrorMessage="1" allowBlank="1" errorTitle="Tipo" error="Escolha Day trade ou Swing trade." type="list">
      <formula1>"Day trade,Swing trade"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0"/>
  <sheetViews>
    <sheetView showGridLines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13" customWidth="1" min="4" max="4"/>
    <col width="13" customWidth="1" min="5" max="5"/>
    <col width="14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5" customWidth="1" min="14" max="14"/>
    <col width="12" customWidth="1" min="15" max="15"/>
    <col width="15" customWidth="1" min="16" max="16"/>
    <col width="12" customWidth="1" min="17" max="17"/>
    <col width="11" customWidth="1" min="18" max="18"/>
    <col width="12" customWidth="1" min="19" max="19"/>
  </cols>
  <sheetData>
    <row r="1" ht="28" customHeight="1">
      <c r="A1" s="1" t="inlineStr">
        <is>
          <t>Resumo mensal — day trade × swing trade, por mercado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 ht="30" customHeight="1">
      <c r="A2" s="3" t="inlineStr">
        <is>
          <t>Resultado líquido (depois dos custos) de cada mês, somado a partir da aba Operações. Troque o ano na célula B3.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</row>
    <row r="3">
      <c r="A3" s="13" t="inlineStr">
        <is>
          <t>Ano:</t>
        </is>
      </c>
      <c r="B3" s="14" t="n">
        <v>2026</v>
      </c>
      <c r="C3" s="4" t="inlineStr">
        <is>
          <t>← digite o ano (ex.: 2027)</t>
        </is>
      </c>
    </row>
    <row r="5" ht="42" customHeight="1">
      <c r="A5" s="5" t="inlineStr">
        <is>
          <t>Mês</t>
        </is>
      </c>
      <c r="B5" s="5" t="inlineStr">
        <is>
          <t>Chave AAAAMM</t>
        </is>
      </c>
      <c r="C5" s="5" t="inlineStr">
        <is>
          <t>DT Ações</t>
        </is>
      </c>
      <c r="D5" s="5" t="inlineStr">
        <is>
          <t>DT Opções</t>
        </is>
      </c>
      <c r="E5" s="5" t="inlineStr">
        <is>
          <t>DT Futuros</t>
        </is>
      </c>
      <c r="F5" s="5" t="inlineStr">
        <is>
          <t>DT ETF/Ouro/Outros</t>
        </is>
      </c>
      <c r="G5" s="5" t="inlineStr">
        <is>
          <t>DT total</t>
        </is>
      </c>
      <c r="H5" s="5" t="inlineStr">
        <is>
          <t>ST Ações</t>
        </is>
      </c>
      <c r="I5" s="5" t="inlineStr">
        <is>
          <t>ST Opções</t>
        </is>
      </c>
      <c r="J5" s="5" t="inlineStr">
        <is>
          <t>ST Futuros</t>
        </is>
      </c>
      <c r="K5" s="5" t="inlineStr">
        <is>
          <t>ST Ouro</t>
        </is>
      </c>
      <c r="L5" s="5" t="inlineStr">
        <is>
          <t>ST ETF/Outros</t>
        </is>
      </c>
      <c r="M5" s="5" t="inlineStr">
        <is>
          <t>ST total</t>
        </is>
      </c>
      <c r="N5" s="5" t="inlineStr">
        <is>
          <t>Vendas de ações no swing (R$)</t>
        </is>
      </c>
      <c r="O5" s="5" t="inlineStr">
        <is>
          <t>Ações no swing isentas?</t>
        </is>
      </c>
      <c r="P5" s="5" t="inlineStr">
        <is>
          <t>Vendas de ouro no swing (R$)</t>
        </is>
      </c>
      <c r="Q5" s="5" t="inlineStr">
        <is>
          <t>Ouro no swing isento?</t>
        </is>
      </c>
      <c r="R5" s="5" t="inlineStr">
        <is>
          <t>Operações no mês</t>
        </is>
      </c>
      <c r="S5" s="5" t="inlineStr">
        <is>
          <t>% com resultado positivo</t>
        </is>
      </c>
    </row>
    <row r="6">
      <c r="A6" s="15" t="inlineStr">
        <is>
          <t>Janeiro</t>
        </is>
      </c>
      <c r="B6" s="12">
        <f>$B$3*100+1</f>
        <v/>
      </c>
      <c r="C6" s="11">
        <f>SUMIFS('Operações'!$N$5:$N$1004,'Operações'!$O$5:$O$1004,$B6,'Operações'!$D$5:$D$1004,"Day trade",'Operações'!$C$5:$C$1004,"Ações")</f>
        <v/>
      </c>
      <c r="D6" s="11">
        <f>SUMIFS('Operações'!$N$5:$N$1004,'Operações'!$O$5:$O$1004,$B6,'Operações'!$D$5:$D$1004,"Day trade",'Operações'!$C$5:$C$1004,"Opções")</f>
        <v/>
      </c>
      <c r="E6" s="11">
        <f>SUMIFS('Operações'!$N$5:$N$1004,'Operações'!$O$5:$O$1004,$B6,'Operações'!$D$5:$D$1004,"Day trade",'Operações'!$C$5:$C$1004,"Futuros")</f>
        <v/>
      </c>
      <c r="F6" s="11">
        <f>SUMIFS('Operações'!$N$5:$N$1004,'Operações'!$O$5:$O$1004,$B6,'Operações'!$D$5:$D$1004,"Day trade",'Operações'!$C$5:$C$1004,"ETF")+SUMIFS('Operações'!$N$5:$N$1004,'Operações'!$O$5:$O$1004,$B6,'Operações'!$D$5:$D$1004,"Day trade",'Operações'!$C$5:$C$1004,"Ouro")+SUMIFS('Operações'!$N$5:$N$1004,'Operações'!$O$5:$O$1004,$B6,'Operações'!$D$5:$D$1004,"Day trade",'Operações'!$C$5:$C$1004,"Outros")</f>
        <v/>
      </c>
      <c r="G6" s="11">
        <f>SUM(C6:F6)</f>
        <v/>
      </c>
      <c r="H6" s="11">
        <f>SUMIFS('Operações'!$N$5:$N$1004,'Operações'!$O$5:$O$1004,$B6,'Operações'!$D$5:$D$1004,"Swing trade",'Operações'!$C$5:$C$1004,"Ações")</f>
        <v/>
      </c>
      <c r="I6" s="11">
        <f>SUMIFS('Operações'!$N$5:$N$1004,'Operações'!$O$5:$O$1004,$B6,'Operações'!$D$5:$D$1004,"Swing trade",'Operações'!$C$5:$C$1004,"Opções")</f>
        <v/>
      </c>
      <c r="J6" s="11">
        <f>SUMIFS('Operações'!$N$5:$N$1004,'Operações'!$O$5:$O$1004,$B6,'Operações'!$D$5:$D$1004,"Swing trade",'Operações'!$C$5:$C$1004,"Futuros")</f>
        <v/>
      </c>
      <c r="K6" s="11">
        <f>SUMIFS('Operações'!$N$5:$N$1004,'Operações'!$O$5:$O$1004,$B6,'Operações'!$D$5:$D$1004,"Swing trade",'Operações'!$C$5:$C$1004,"Ouro")</f>
        <v/>
      </c>
      <c r="L6" s="11">
        <f>SUMIFS('Operações'!$N$5:$N$1004,'Operações'!$O$5:$O$1004,$B6,'Operações'!$D$5:$D$1004,"Swing trade",'Operações'!$C$5:$C$1004,"ETF")+SUMIFS('Operações'!$N$5:$N$1004,'Operações'!$O$5:$O$1004,$B6,'Operações'!$D$5:$D$1004,"Swing trade",'Operações'!$C$5:$C$1004,"Outros")</f>
        <v/>
      </c>
      <c r="M6" s="11">
        <f>SUM(H6:L6)</f>
        <v/>
      </c>
      <c r="N6" s="11">
        <f>SUMIFS('Operações'!$L$5:$L$1004,'Operações'!$O$5:$O$1004,$B6,'Operações'!$D$5:$D$1004,"Swing trade",'Operações'!$C$5:$C$1004,"Ações")</f>
        <v/>
      </c>
      <c r="O6" s="16">
        <f>IF(AND(N6&gt;0,N6&lt;=20000),"Sim","Não")</f>
        <v/>
      </c>
      <c r="P6" s="11">
        <f>SUMIFS('Operações'!$L$5:$L$1004,'Operações'!$O$5:$O$1004,$B6,'Operações'!$D$5:$D$1004,"Swing trade",'Operações'!$C$5:$C$1004,"Ouro")</f>
        <v/>
      </c>
      <c r="Q6" s="16">
        <f>IF(AND(P6&gt;0,P6&lt;=20000),"Sim","Não")</f>
        <v/>
      </c>
      <c r="R6" s="17">
        <f>COUNTIFS('Operações'!$O$5:$O$1004,$B6)</f>
        <v/>
      </c>
      <c r="S6" s="18">
        <f>IF(R6=0,"",COUNTIFS('Operações'!$O$5:$O$1004,$B6,'Operações'!$N$5:$N$1004,"&gt;0")/R6)</f>
        <v/>
      </c>
    </row>
    <row r="7">
      <c r="A7" s="15" t="inlineStr">
        <is>
          <t>Fevereiro</t>
        </is>
      </c>
      <c r="B7" s="12">
        <f>$B$3*100+2</f>
        <v/>
      </c>
      <c r="C7" s="11">
        <f>SUMIFS('Operações'!$N$5:$N$1004,'Operações'!$O$5:$O$1004,$B7,'Operações'!$D$5:$D$1004,"Day trade",'Operações'!$C$5:$C$1004,"Ações")</f>
        <v/>
      </c>
      <c r="D7" s="11">
        <f>SUMIFS('Operações'!$N$5:$N$1004,'Operações'!$O$5:$O$1004,$B7,'Operações'!$D$5:$D$1004,"Day trade",'Operações'!$C$5:$C$1004,"Opções")</f>
        <v/>
      </c>
      <c r="E7" s="11">
        <f>SUMIFS('Operações'!$N$5:$N$1004,'Operações'!$O$5:$O$1004,$B7,'Operações'!$D$5:$D$1004,"Day trade",'Operações'!$C$5:$C$1004,"Futuros")</f>
        <v/>
      </c>
      <c r="F7" s="11">
        <f>SUMIFS('Operações'!$N$5:$N$1004,'Operações'!$O$5:$O$1004,$B7,'Operações'!$D$5:$D$1004,"Day trade",'Operações'!$C$5:$C$1004,"ETF")+SUMIFS('Operações'!$N$5:$N$1004,'Operações'!$O$5:$O$1004,$B7,'Operações'!$D$5:$D$1004,"Day trade",'Operações'!$C$5:$C$1004,"Ouro")+SUMIFS('Operações'!$N$5:$N$1004,'Operações'!$O$5:$O$1004,$B7,'Operações'!$D$5:$D$1004,"Day trade",'Operações'!$C$5:$C$1004,"Outros")</f>
        <v/>
      </c>
      <c r="G7" s="11">
        <f>SUM(C7:F7)</f>
        <v/>
      </c>
      <c r="H7" s="11">
        <f>SUMIFS('Operações'!$N$5:$N$1004,'Operações'!$O$5:$O$1004,$B7,'Operações'!$D$5:$D$1004,"Swing trade",'Operações'!$C$5:$C$1004,"Ações")</f>
        <v/>
      </c>
      <c r="I7" s="11">
        <f>SUMIFS('Operações'!$N$5:$N$1004,'Operações'!$O$5:$O$1004,$B7,'Operações'!$D$5:$D$1004,"Swing trade",'Operações'!$C$5:$C$1004,"Opções")</f>
        <v/>
      </c>
      <c r="J7" s="11">
        <f>SUMIFS('Operações'!$N$5:$N$1004,'Operações'!$O$5:$O$1004,$B7,'Operações'!$D$5:$D$1004,"Swing trade",'Operações'!$C$5:$C$1004,"Futuros")</f>
        <v/>
      </c>
      <c r="K7" s="11">
        <f>SUMIFS('Operações'!$N$5:$N$1004,'Operações'!$O$5:$O$1004,$B7,'Operações'!$D$5:$D$1004,"Swing trade",'Operações'!$C$5:$C$1004,"Ouro")</f>
        <v/>
      </c>
      <c r="L7" s="11">
        <f>SUMIFS('Operações'!$N$5:$N$1004,'Operações'!$O$5:$O$1004,$B7,'Operações'!$D$5:$D$1004,"Swing trade",'Operações'!$C$5:$C$1004,"ETF")+SUMIFS('Operações'!$N$5:$N$1004,'Operações'!$O$5:$O$1004,$B7,'Operações'!$D$5:$D$1004,"Swing trade",'Operações'!$C$5:$C$1004,"Outros")</f>
        <v/>
      </c>
      <c r="M7" s="11">
        <f>SUM(H7:L7)</f>
        <v/>
      </c>
      <c r="N7" s="11">
        <f>SUMIFS('Operações'!$L$5:$L$1004,'Operações'!$O$5:$O$1004,$B7,'Operações'!$D$5:$D$1004,"Swing trade",'Operações'!$C$5:$C$1004,"Ações")</f>
        <v/>
      </c>
      <c r="O7" s="16">
        <f>IF(AND(N7&gt;0,N7&lt;=20000),"Sim","Não")</f>
        <v/>
      </c>
      <c r="P7" s="11">
        <f>SUMIFS('Operações'!$L$5:$L$1004,'Operações'!$O$5:$O$1004,$B7,'Operações'!$D$5:$D$1004,"Swing trade",'Operações'!$C$5:$C$1004,"Ouro")</f>
        <v/>
      </c>
      <c r="Q7" s="16">
        <f>IF(AND(P7&gt;0,P7&lt;=20000),"Sim","Não")</f>
        <v/>
      </c>
      <c r="R7" s="17">
        <f>COUNTIFS('Operações'!$O$5:$O$1004,$B7)</f>
        <v/>
      </c>
      <c r="S7" s="18">
        <f>IF(R7=0,"",COUNTIFS('Operações'!$O$5:$O$1004,$B7,'Operações'!$N$5:$N$1004,"&gt;0")/R7)</f>
        <v/>
      </c>
    </row>
    <row r="8">
      <c r="A8" s="15" t="inlineStr">
        <is>
          <t>Março</t>
        </is>
      </c>
      <c r="B8" s="12">
        <f>$B$3*100+3</f>
        <v/>
      </c>
      <c r="C8" s="11">
        <f>SUMIFS('Operações'!$N$5:$N$1004,'Operações'!$O$5:$O$1004,$B8,'Operações'!$D$5:$D$1004,"Day trade",'Operações'!$C$5:$C$1004,"Ações")</f>
        <v/>
      </c>
      <c r="D8" s="11">
        <f>SUMIFS('Operações'!$N$5:$N$1004,'Operações'!$O$5:$O$1004,$B8,'Operações'!$D$5:$D$1004,"Day trade",'Operações'!$C$5:$C$1004,"Opções")</f>
        <v/>
      </c>
      <c r="E8" s="11">
        <f>SUMIFS('Operações'!$N$5:$N$1004,'Operações'!$O$5:$O$1004,$B8,'Operações'!$D$5:$D$1004,"Day trade",'Operações'!$C$5:$C$1004,"Futuros")</f>
        <v/>
      </c>
      <c r="F8" s="11">
        <f>SUMIFS('Operações'!$N$5:$N$1004,'Operações'!$O$5:$O$1004,$B8,'Operações'!$D$5:$D$1004,"Day trade",'Operações'!$C$5:$C$1004,"ETF")+SUMIFS('Operações'!$N$5:$N$1004,'Operações'!$O$5:$O$1004,$B8,'Operações'!$D$5:$D$1004,"Day trade",'Operações'!$C$5:$C$1004,"Ouro")+SUMIFS('Operações'!$N$5:$N$1004,'Operações'!$O$5:$O$1004,$B8,'Operações'!$D$5:$D$1004,"Day trade",'Operações'!$C$5:$C$1004,"Outros")</f>
        <v/>
      </c>
      <c r="G8" s="11">
        <f>SUM(C8:F8)</f>
        <v/>
      </c>
      <c r="H8" s="11">
        <f>SUMIFS('Operações'!$N$5:$N$1004,'Operações'!$O$5:$O$1004,$B8,'Operações'!$D$5:$D$1004,"Swing trade",'Operações'!$C$5:$C$1004,"Ações")</f>
        <v/>
      </c>
      <c r="I8" s="11">
        <f>SUMIFS('Operações'!$N$5:$N$1004,'Operações'!$O$5:$O$1004,$B8,'Operações'!$D$5:$D$1004,"Swing trade",'Operações'!$C$5:$C$1004,"Opções")</f>
        <v/>
      </c>
      <c r="J8" s="11">
        <f>SUMIFS('Operações'!$N$5:$N$1004,'Operações'!$O$5:$O$1004,$B8,'Operações'!$D$5:$D$1004,"Swing trade",'Operações'!$C$5:$C$1004,"Futuros")</f>
        <v/>
      </c>
      <c r="K8" s="11">
        <f>SUMIFS('Operações'!$N$5:$N$1004,'Operações'!$O$5:$O$1004,$B8,'Operações'!$D$5:$D$1004,"Swing trade",'Operações'!$C$5:$C$1004,"Ouro")</f>
        <v/>
      </c>
      <c r="L8" s="11">
        <f>SUMIFS('Operações'!$N$5:$N$1004,'Operações'!$O$5:$O$1004,$B8,'Operações'!$D$5:$D$1004,"Swing trade",'Operações'!$C$5:$C$1004,"ETF")+SUMIFS('Operações'!$N$5:$N$1004,'Operações'!$O$5:$O$1004,$B8,'Operações'!$D$5:$D$1004,"Swing trade",'Operações'!$C$5:$C$1004,"Outros")</f>
        <v/>
      </c>
      <c r="M8" s="11">
        <f>SUM(H8:L8)</f>
        <v/>
      </c>
      <c r="N8" s="11">
        <f>SUMIFS('Operações'!$L$5:$L$1004,'Operações'!$O$5:$O$1004,$B8,'Operações'!$D$5:$D$1004,"Swing trade",'Operações'!$C$5:$C$1004,"Ações")</f>
        <v/>
      </c>
      <c r="O8" s="16">
        <f>IF(AND(N8&gt;0,N8&lt;=20000),"Sim","Não")</f>
        <v/>
      </c>
      <c r="P8" s="11">
        <f>SUMIFS('Operações'!$L$5:$L$1004,'Operações'!$O$5:$O$1004,$B8,'Operações'!$D$5:$D$1004,"Swing trade",'Operações'!$C$5:$C$1004,"Ouro")</f>
        <v/>
      </c>
      <c r="Q8" s="16">
        <f>IF(AND(P8&gt;0,P8&lt;=20000),"Sim","Não")</f>
        <v/>
      </c>
      <c r="R8" s="17">
        <f>COUNTIFS('Operações'!$O$5:$O$1004,$B8)</f>
        <v/>
      </c>
      <c r="S8" s="18">
        <f>IF(R8=0,"",COUNTIFS('Operações'!$O$5:$O$1004,$B8,'Operações'!$N$5:$N$1004,"&gt;0")/R8)</f>
        <v/>
      </c>
    </row>
    <row r="9">
      <c r="A9" s="15" t="inlineStr">
        <is>
          <t>Abril</t>
        </is>
      </c>
      <c r="B9" s="12">
        <f>$B$3*100+4</f>
        <v/>
      </c>
      <c r="C9" s="11">
        <f>SUMIFS('Operações'!$N$5:$N$1004,'Operações'!$O$5:$O$1004,$B9,'Operações'!$D$5:$D$1004,"Day trade",'Operações'!$C$5:$C$1004,"Ações")</f>
        <v/>
      </c>
      <c r="D9" s="11">
        <f>SUMIFS('Operações'!$N$5:$N$1004,'Operações'!$O$5:$O$1004,$B9,'Operações'!$D$5:$D$1004,"Day trade",'Operações'!$C$5:$C$1004,"Opções")</f>
        <v/>
      </c>
      <c r="E9" s="11">
        <f>SUMIFS('Operações'!$N$5:$N$1004,'Operações'!$O$5:$O$1004,$B9,'Operações'!$D$5:$D$1004,"Day trade",'Operações'!$C$5:$C$1004,"Futuros")</f>
        <v/>
      </c>
      <c r="F9" s="11">
        <f>SUMIFS('Operações'!$N$5:$N$1004,'Operações'!$O$5:$O$1004,$B9,'Operações'!$D$5:$D$1004,"Day trade",'Operações'!$C$5:$C$1004,"ETF")+SUMIFS('Operações'!$N$5:$N$1004,'Operações'!$O$5:$O$1004,$B9,'Operações'!$D$5:$D$1004,"Day trade",'Operações'!$C$5:$C$1004,"Ouro")+SUMIFS('Operações'!$N$5:$N$1004,'Operações'!$O$5:$O$1004,$B9,'Operações'!$D$5:$D$1004,"Day trade",'Operações'!$C$5:$C$1004,"Outros")</f>
        <v/>
      </c>
      <c r="G9" s="11">
        <f>SUM(C9:F9)</f>
        <v/>
      </c>
      <c r="H9" s="11">
        <f>SUMIFS('Operações'!$N$5:$N$1004,'Operações'!$O$5:$O$1004,$B9,'Operações'!$D$5:$D$1004,"Swing trade",'Operações'!$C$5:$C$1004,"Ações")</f>
        <v/>
      </c>
      <c r="I9" s="11">
        <f>SUMIFS('Operações'!$N$5:$N$1004,'Operações'!$O$5:$O$1004,$B9,'Operações'!$D$5:$D$1004,"Swing trade",'Operações'!$C$5:$C$1004,"Opções")</f>
        <v/>
      </c>
      <c r="J9" s="11">
        <f>SUMIFS('Operações'!$N$5:$N$1004,'Operações'!$O$5:$O$1004,$B9,'Operações'!$D$5:$D$1004,"Swing trade",'Operações'!$C$5:$C$1004,"Futuros")</f>
        <v/>
      </c>
      <c r="K9" s="11">
        <f>SUMIFS('Operações'!$N$5:$N$1004,'Operações'!$O$5:$O$1004,$B9,'Operações'!$D$5:$D$1004,"Swing trade",'Operações'!$C$5:$C$1004,"Ouro")</f>
        <v/>
      </c>
      <c r="L9" s="11">
        <f>SUMIFS('Operações'!$N$5:$N$1004,'Operações'!$O$5:$O$1004,$B9,'Operações'!$D$5:$D$1004,"Swing trade",'Operações'!$C$5:$C$1004,"ETF")+SUMIFS('Operações'!$N$5:$N$1004,'Operações'!$O$5:$O$1004,$B9,'Operações'!$D$5:$D$1004,"Swing trade",'Operações'!$C$5:$C$1004,"Outros")</f>
        <v/>
      </c>
      <c r="M9" s="11">
        <f>SUM(H9:L9)</f>
        <v/>
      </c>
      <c r="N9" s="11">
        <f>SUMIFS('Operações'!$L$5:$L$1004,'Operações'!$O$5:$O$1004,$B9,'Operações'!$D$5:$D$1004,"Swing trade",'Operações'!$C$5:$C$1004,"Ações")</f>
        <v/>
      </c>
      <c r="O9" s="16">
        <f>IF(AND(N9&gt;0,N9&lt;=20000),"Sim","Não")</f>
        <v/>
      </c>
      <c r="P9" s="11">
        <f>SUMIFS('Operações'!$L$5:$L$1004,'Operações'!$O$5:$O$1004,$B9,'Operações'!$D$5:$D$1004,"Swing trade",'Operações'!$C$5:$C$1004,"Ouro")</f>
        <v/>
      </c>
      <c r="Q9" s="16">
        <f>IF(AND(P9&gt;0,P9&lt;=20000),"Sim","Não")</f>
        <v/>
      </c>
      <c r="R9" s="17">
        <f>COUNTIFS('Operações'!$O$5:$O$1004,$B9)</f>
        <v/>
      </c>
      <c r="S9" s="18">
        <f>IF(R9=0,"",COUNTIFS('Operações'!$O$5:$O$1004,$B9,'Operações'!$N$5:$N$1004,"&gt;0")/R9)</f>
        <v/>
      </c>
    </row>
    <row r="10">
      <c r="A10" s="15" t="inlineStr">
        <is>
          <t>Maio</t>
        </is>
      </c>
      <c r="B10" s="12">
        <f>$B$3*100+5</f>
        <v/>
      </c>
      <c r="C10" s="11">
        <f>SUMIFS('Operações'!$N$5:$N$1004,'Operações'!$O$5:$O$1004,$B10,'Operações'!$D$5:$D$1004,"Day trade",'Operações'!$C$5:$C$1004,"Ações")</f>
        <v/>
      </c>
      <c r="D10" s="11">
        <f>SUMIFS('Operações'!$N$5:$N$1004,'Operações'!$O$5:$O$1004,$B10,'Operações'!$D$5:$D$1004,"Day trade",'Operações'!$C$5:$C$1004,"Opções")</f>
        <v/>
      </c>
      <c r="E10" s="11">
        <f>SUMIFS('Operações'!$N$5:$N$1004,'Operações'!$O$5:$O$1004,$B10,'Operações'!$D$5:$D$1004,"Day trade",'Operações'!$C$5:$C$1004,"Futuros")</f>
        <v/>
      </c>
      <c r="F10" s="11">
        <f>SUMIFS('Operações'!$N$5:$N$1004,'Operações'!$O$5:$O$1004,$B10,'Operações'!$D$5:$D$1004,"Day trade",'Operações'!$C$5:$C$1004,"ETF")+SUMIFS('Operações'!$N$5:$N$1004,'Operações'!$O$5:$O$1004,$B10,'Operações'!$D$5:$D$1004,"Day trade",'Operações'!$C$5:$C$1004,"Ouro")+SUMIFS('Operações'!$N$5:$N$1004,'Operações'!$O$5:$O$1004,$B10,'Operações'!$D$5:$D$1004,"Day trade",'Operações'!$C$5:$C$1004,"Outros")</f>
        <v/>
      </c>
      <c r="G10" s="11">
        <f>SUM(C10:F10)</f>
        <v/>
      </c>
      <c r="H10" s="11">
        <f>SUMIFS('Operações'!$N$5:$N$1004,'Operações'!$O$5:$O$1004,$B10,'Operações'!$D$5:$D$1004,"Swing trade",'Operações'!$C$5:$C$1004,"Ações")</f>
        <v/>
      </c>
      <c r="I10" s="11">
        <f>SUMIFS('Operações'!$N$5:$N$1004,'Operações'!$O$5:$O$1004,$B10,'Operações'!$D$5:$D$1004,"Swing trade",'Operações'!$C$5:$C$1004,"Opções")</f>
        <v/>
      </c>
      <c r="J10" s="11">
        <f>SUMIFS('Operações'!$N$5:$N$1004,'Operações'!$O$5:$O$1004,$B10,'Operações'!$D$5:$D$1004,"Swing trade",'Operações'!$C$5:$C$1004,"Futuros")</f>
        <v/>
      </c>
      <c r="K10" s="11">
        <f>SUMIFS('Operações'!$N$5:$N$1004,'Operações'!$O$5:$O$1004,$B10,'Operações'!$D$5:$D$1004,"Swing trade",'Operações'!$C$5:$C$1004,"Ouro")</f>
        <v/>
      </c>
      <c r="L10" s="11">
        <f>SUMIFS('Operações'!$N$5:$N$1004,'Operações'!$O$5:$O$1004,$B10,'Operações'!$D$5:$D$1004,"Swing trade",'Operações'!$C$5:$C$1004,"ETF")+SUMIFS('Operações'!$N$5:$N$1004,'Operações'!$O$5:$O$1004,$B10,'Operações'!$D$5:$D$1004,"Swing trade",'Operações'!$C$5:$C$1004,"Outros")</f>
        <v/>
      </c>
      <c r="M10" s="11">
        <f>SUM(H10:L10)</f>
        <v/>
      </c>
      <c r="N10" s="11">
        <f>SUMIFS('Operações'!$L$5:$L$1004,'Operações'!$O$5:$O$1004,$B10,'Operações'!$D$5:$D$1004,"Swing trade",'Operações'!$C$5:$C$1004,"Ações")</f>
        <v/>
      </c>
      <c r="O10" s="16">
        <f>IF(AND(N10&gt;0,N10&lt;=20000),"Sim","Não")</f>
        <v/>
      </c>
      <c r="P10" s="11">
        <f>SUMIFS('Operações'!$L$5:$L$1004,'Operações'!$O$5:$O$1004,$B10,'Operações'!$D$5:$D$1004,"Swing trade",'Operações'!$C$5:$C$1004,"Ouro")</f>
        <v/>
      </c>
      <c r="Q10" s="16">
        <f>IF(AND(P10&gt;0,P10&lt;=20000),"Sim","Não")</f>
        <v/>
      </c>
      <c r="R10" s="17">
        <f>COUNTIFS('Operações'!$O$5:$O$1004,$B10)</f>
        <v/>
      </c>
      <c r="S10" s="18">
        <f>IF(R10=0,"",COUNTIFS('Operações'!$O$5:$O$1004,$B10,'Operações'!$N$5:$N$1004,"&gt;0")/R10)</f>
        <v/>
      </c>
    </row>
    <row r="11">
      <c r="A11" s="15" t="inlineStr">
        <is>
          <t>Junho</t>
        </is>
      </c>
      <c r="B11" s="12">
        <f>$B$3*100+6</f>
        <v/>
      </c>
      <c r="C11" s="11">
        <f>SUMIFS('Operações'!$N$5:$N$1004,'Operações'!$O$5:$O$1004,$B11,'Operações'!$D$5:$D$1004,"Day trade",'Operações'!$C$5:$C$1004,"Ações")</f>
        <v/>
      </c>
      <c r="D11" s="11">
        <f>SUMIFS('Operações'!$N$5:$N$1004,'Operações'!$O$5:$O$1004,$B11,'Operações'!$D$5:$D$1004,"Day trade",'Operações'!$C$5:$C$1004,"Opções")</f>
        <v/>
      </c>
      <c r="E11" s="11">
        <f>SUMIFS('Operações'!$N$5:$N$1004,'Operações'!$O$5:$O$1004,$B11,'Operações'!$D$5:$D$1004,"Day trade",'Operações'!$C$5:$C$1004,"Futuros")</f>
        <v/>
      </c>
      <c r="F11" s="11">
        <f>SUMIFS('Operações'!$N$5:$N$1004,'Operações'!$O$5:$O$1004,$B11,'Operações'!$D$5:$D$1004,"Day trade",'Operações'!$C$5:$C$1004,"ETF")+SUMIFS('Operações'!$N$5:$N$1004,'Operações'!$O$5:$O$1004,$B11,'Operações'!$D$5:$D$1004,"Day trade",'Operações'!$C$5:$C$1004,"Ouro")+SUMIFS('Operações'!$N$5:$N$1004,'Operações'!$O$5:$O$1004,$B11,'Operações'!$D$5:$D$1004,"Day trade",'Operações'!$C$5:$C$1004,"Outros")</f>
        <v/>
      </c>
      <c r="G11" s="11">
        <f>SUM(C11:F11)</f>
        <v/>
      </c>
      <c r="H11" s="11">
        <f>SUMIFS('Operações'!$N$5:$N$1004,'Operações'!$O$5:$O$1004,$B11,'Operações'!$D$5:$D$1004,"Swing trade",'Operações'!$C$5:$C$1004,"Ações")</f>
        <v/>
      </c>
      <c r="I11" s="11">
        <f>SUMIFS('Operações'!$N$5:$N$1004,'Operações'!$O$5:$O$1004,$B11,'Operações'!$D$5:$D$1004,"Swing trade",'Operações'!$C$5:$C$1004,"Opções")</f>
        <v/>
      </c>
      <c r="J11" s="11">
        <f>SUMIFS('Operações'!$N$5:$N$1004,'Operações'!$O$5:$O$1004,$B11,'Operações'!$D$5:$D$1004,"Swing trade",'Operações'!$C$5:$C$1004,"Futuros")</f>
        <v/>
      </c>
      <c r="K11" s="11">
        <f>SUMIFS('Operações'!$N$5:$N$1004,'Operações'!$O$5:$O$1004,$B11,'Operações'!$D$5:$D$1004,"Swing trade",'Operações'!$C$5:$C$1004,"Ouro")</f>
        <v/>
      </c>
      <c r="L11" s="11">
        <f>SUMIFS('Operações'!$N$5:$N$1004,'Operações'!$O$5:$O$1004,$B11,'Operações'!$D$5:$D$1004,"Swing trade",'Operações'!$C$5:$C$1004,"ETF")+SUMIFS('Operações'!$N$5:$N$1004,'Operações'!$O$5:$O$1004,$B11,'Operações'!$D$5:$D$1004,"Swing trade",'Operações'!$C$5:$C$1004,"Outros")</f>
        <v/>
      </c>
      <c r="M11" s="11">
        <f>SUM(H11:L11)</f>
        <v/>
      </c>
      <c r="N11" s="11">
        <f>SUMIFS('Operações'!$L$5:$L$1004,'Operações'!$O$5:$O$1004,$B11,'Operações'!$D$5:$D$1004,"Swing trade",'Operações'!$C$5:$C$1004,"Ações")</f>
        <v/>
      </c>
      <c r="O11" s="16">
        <f>IF(AND(N11&gt;0,N11&lt;=20000),"Sim","Não")</f>
        <v/>
      </c>
      <c r="P11" s="11">
        <f>SUMIFS('Operações'!$L$5:$L$1004,'Operações'!$O$5:$O$1004,$B11,'Operações'!$D$5:$D$1004,"Swing trade",'Operações'!$C$5:$C$1004,"Ouro")</f>
        <v/>
      </c>
      <c r="Q11" s="16">
        <f>IF(AND(P11&gt;0,P11&lt;=20000),"Sim","Não")</f>
        <v/>
      </c>
      <c r="R11" s="17">
        <f>COUNTIFS('Operações'!$O$5:$O$1004,$B11)</f>
        <v/>
      </c>
      <c r="S11" s="18">
        <f>IF(R11=0,"",COUNTIFS('Operações'!$O$5:$O$1004,$B11,'Operações'!$N$5:$N$1004,"&gt;0")/R11)</f>
        <v/>
      </c>
    </row>
    <row r="12">
      <c r="A12" s="15" t="inlineStr">
        <is>
          <t>Julho</t>
        </is>
      </c>
      <c r="B12" s="12">
        <f>$B$3*100+7</f>
        <v/>
      </c>
      <c r="C12" s="11">
        <f>SUMIFS('Operações'!$N$5:$N$1004,'Operações'!$O$5:$O$1004,$B12,'Operações'!$D$5:$D$1004,"Day trade",'Operações'!$C$5:$C$1004,"Ações")</f>
        <v/>
      </c>
      <c r="D12" s="11">
        <f>SUMIFS('Operações'!$N$5:$N$1004,'Operações'!$O$5:$O$1004,$B12,'Operações'!$D$5:$D$1004,"Day trade",'Operações'!$C$5:$C$1004,"Opções")</f>
        <v/>
      </c>
      <c r="E12" s="11">
        <f>SUMIFS('Operações'!$N$5:$N$1004,'Operações'!$O$5:$O$1004,$B12,'Operações'!$D$5:$D$1004,"Day trade",'Operações'!$C$5:$C$1004,"Futuros")</f>
        <v/>
      </c>
      <c r="F12" s="11">
        <f>SUMIFS('Operações'!$N$5:$N$1004,'Operações'!$O$5:$O$1004,$B12,'Operações'!$D$5:$D$1004,"Day trade",'Operações'!$C$5:$C$1004,"ETF")+SUMIFS('Operações'!$N$5:$N$1004,'Operações'!$O$5:$O$1004,$B12,'Operações'!$D$5:$D$1004,"Day trade",'Operações'!$C$5:$C$1004,"Ouro")+SUMIFS('Operações'!$N$5:$N$1004,'Operações'!$O$5:$O$1004,$B12,'Operações'!$D$5:$D$1004,"Day trade",'Operações'!$C$5:$C$1004,"Outros")</f>
        <v/>
      </c>
      <c r="G12" s="11">
        <f>SUM(C12:F12)</f>
        <v/>
      </c>
      <c r="H12" s="11">
        <f>SUMIFS('Operações'!$N$5:$N$1004,'Operações'!$O$5:$O$1004,$B12,'Operações'!$D$5:$D$1004,"Swing trade",'Operações'!$C$5:$C$1004,"Ações")</f>
        <v/>
      </c>
      <c r="I12" s="11">
        <f>SUMIFS('Operações'!$N$5:$N$1004,'Operações'!$O$5:$O$1004,$B12,'Operações'!$D$5:$D$1004,"Swing trade",'Operações'!$C$5:$C$1004,"Opções")</f>
        <v/>
      </c>
      <c r="J12" s="11">
        <f>SUMIFS('Operações'!$N$5:$N$1004,'Operações'!$O$5:$O$1004,$B12,'Operações'!$D$5:$D$1004,"Swing trade",'Operações'!$C$5:$C$1004,"Futuros")</f>
        <v/>
      </c>
      <c r="K12" s="11">
        <f>SUMIFS('Operações'!$N$5:$N$1004,'Operações'!$O$5:$O$1004,$B12,'Operações'!$D$5:$D$1004,"Swing trade",'Operações'!$C$5:$C$1004,"Ouro")</f>
        <v/>
      </c>
      <c r="L12" s="11">
        <f>SUMIFS('Operações'!$N$5:$N$1004,'Operações'!$O$5:$O$1004,$B12,'Operações'!$D$5:$D$1004,"Swing trade",'Operações'!$C$5:$C$1004,"ETF")+SUMIFS('Operações'!$N$5:$N$1004,'Operações'!$O$5:$O$1004,$B12,'Operações'!$D$5:$D$1004,"Swing trade",'Operações'!$C$5:$C$1004,"Outros")</f>
        <v/>
      </c>
      <c r="M12" s="11">
        <f>SUM(H12:L12)</f>
        <v/>
      </c>
      <c r="N12" s="11">
        <f>SUMIFS('Operações'!$L$5:$L$1004,'Operações'!$O$5:$O$1004,$B12,'Operações'!$D$5:$D$1004,"Swing trade",'Operações'!$C$5:$C$1004,"Ações")</f>
        <v/>
      </c>
      <c r="O12" s="16">
        <f>IF(AND(N12&gt;0,N12&lt;=20000),"Sim","Não")</f>
        <v/>
      </c>
      <c r="P12" s="11">
        <f>SUMIFS('Operações'!$L$5:$L$1004,'Operações'!$O$5:$O$1004,$B12,'Operações'!$D$5:$D$1004,"Swing trade",'Operações'!$C$5:$C$1004,"Ouro")</f>
        <v/>
      </c>
      <c r="Q12" s="16">
        <f>IF(AND(P12&gt;0,P12&lt;=20000),"Sim","Não")</f>
        <v/>
      </c>
      <c r="R12" s="17">
        <f>COUNTIFS('Operações'!$O$5:$O$1004,$B12)</f>
        <v/>
      </c>
      <c r="S12" s="18">
        <f>IF(R12=0,"",COUNTIFS('Operações'!$O$5:$O$1004,$B12,'Operações'!$N$5:$N$1004,"&gt;0")/R12)</f>
        <v/>
      </c>
    </row>
    <row r="13">
      <c r="A13" s="15" t="inlineStr">
        <is>
          <t>Agosto</t>
        </is>
      </c>
      <c r="B13" s="12">
        <f>$B$3*100+8</f>
        <v/>
      </c>
      <c r="C13" s="11">
        <f>SUMIFS('Operações'!$N$5:$N$1004,'Operações'!$O$5:$O$1004,$B13,'Operações'!$D$5:$D$1004,"Day trade",'Operações'!$C$5:$C$1004,"Ações")</f>
        <v/>
      </c>
      <c r="D13" s="11">
        <f>SUMIFS('Operações'!$N$5:$N$1004,'Operações'!$O$5:$O$1004,$B13,'Operações'!$D$5:$D$1004,"Day trade",'Operações'!$C$5:$C$1004,"Opções")</f>
        <v/>
      </c>
      <c r="E13" s="11">
        <f>SUMIFS('Operações'!$N$5:$N$1004,'Operações'!$O$5:$O$1004,$B13,'Operações'!$D$5:$D$1004,"Day trade",'Operações'!$C$5:$C$1004,"Futuros")</f>
        <v/>
      </c>
      <c r="F13" s="11">
        <f>SUMIFS('Operações'!$N$5:$N$1004,'Operações'!$O$5:$O$1004,$B13,'Operações'!$D$5:$D$1004,"Day trade",'Operações'!$C$5:$C$1004,"ETF")+SUMIFS('Operações'!$N$5:$N$1004,'Operações'!$O$5:$O$1004,$B13,'Operações'!$D$5:$D$1004,"Day trade",'Operações'!$C$5:$C$1004,"Ouro")+SUMIFS('Operações'!$N$5:$N$1004,'Operações'!$O$5:$O$1004,$B13,'Operações'!$D$5:$D$1004,"Day trade",'Operações'!$C$5:$C$1004,"Outros")</f>
        <v/>
      </c>
      <c r="G13" s="11">
        <f>SUM(C13:F13)</f>
        <v/>
      </c>
      <c r="H13" s="11">
        <f>SUMIFS('Operações'!$N$5:$N$1004,'Operações'!$O$5:$O$1004,$B13,'Operações'!$D$5:$D$1004,"Swing trade",'Operações'!$C$5:$C$1004,"Ações")</f>
        <v/>
      </c>
      <c r="I13" s="11">
        <f>SUMIFS('Operações'!$N$5:$N$1004,'Operações'!$O$5:$O$1004,$B13,'Operações'!$D$5:$D$1004,"Swing trade",'Operações'!$C$5:$C$1004,"Opções")</f>
        <v/>
      </c>
      <c r="J13" s="11">
        <f>SUMIFS('Operações'!$N$5:$N$1004,'Operações'!$O$5:$O$1004,$B13,'Operações'!$D$5:$D$1004,"Swing trade",'Operações'!$C$5:$C$1004,"Futuros")</f>
        <v/>
      </c>
      <c r="K13" s="11">
        <f>SUMIFS('Operações'!$N$5:$N$1004,'Operações'!$O$5:$O$1004,$B13,'Operações'!$D$5:$D$1004,"Swing trade",'Operações'!$C$5:$C$1004,"Ouro")</f>
        <v/>
      </c>
      <c r="L13" s="11">
        <f>SUMIFS('Operações'!$N$5:$N$1004,'Operações'!$O$5:$O$1004,$B13,'Operações'!$D$5:$D$1004,"Swing trade",'Operações'!$C$5:$C$1004,"ETF")+SUMIFS('Operações'!$N$5:$N$1004,'Operações'!$O$5:$O$1004,$B13,'Operações'!$D$5:$D$1004,"Swing trade",'Operações'!$C$5:$C$1004,"Outros")</f>
        <v/>
      </c>
      <c r="M13" s="11">
        <f>SUM(H13:L13)</f>
        <v/>
      </c>
      <c r="N13" s="11">
        <f>SUMIFS('Operações'!$L$5:$L$1004,'Operações'!$O$5:$O$1004,$B13,'Operações'!$D$5:$D$1004,"Swing trade",'Operações'!$C$5:$C$1004,"Ações")</f>
        <v/>
      </c>
      <c r="O13" s="16">
        <f>IF(AND(N13&gt;0,N13&lt;=20000),"Sim","Não")</f>
        <v/>
      </c>
      <c r="P13" s="11">
        <f>SUMIFS('Operações'!$L$5:$L$1004,'Operações'!$O$5:$O$1004,$B13,'Operações'!$D$5:$D$1004,"Swing trade",'Operações'!$C$5:$C$1004,"Ouro")</f>
        <v/>
      </c>
      <c r="Q13" s="16">
        <f>IF(AND(P13&gt;0,P13&lt;=20000),"Sim","Não")</f>
        <v/>
      </c>
      <c r="R13" s="17">
        <f>COUNTIFS('Operações'!$O$5:$O$1004,$B13)</f>
        <v/>
      </c>
      <c r="S13" s="18">
        <f>IF(R13=0,"",COUNTIFS('Operações'!$O$5:$O$1004,$B13,'Operações'!$N$5:$N$1004,"&gt;0")/R13)</f>
        <v/>
      </c>
    </row>
    <row r="14">
      <c r="A14" s="15" t="inlineStr">
        <is>
          <t>Setembro</t>
        </is>
      </c>
      <c r="B14" s="12">
        <f>$B$3*100+9</f>
        <v/>
      </c>
      <c r="C14" s="11">
        <f>SUMIFS('Operações'!$N$5:$N$1004,'Operações'!$O$5:$O$1004,$B14,'Operações'!$D$5:$D$1004,"Day trade",'Operações'!$C$5:$C$1004,"Ações")</f>
        <v/>
      </c>
      <c r="D14" s="11">
        <f>SUMIFS('Operações'!$N$5:$N$1004,'Operações'!$O$5:$O$1004,$B14,'Operações'!$D$5:$D$1004,"Day trade",'Operações'!$C$5:$C$1004,"Opções")</f>
        <v/>
      </c>
      <c r="E14" s="11">
        <f>SUMIFS('Operações'!$N$5:$N$1004,'Operações'!$O$5:$O$1004,$B14,'Operações'!$D$5:$D$1004,"Day trade",'Operações'!$C$5:$C$1004,"Futuros")</f>
        <v/>
      </c>
      <c r="F14" s="11">
        <f>SUMIFS('Operações'!$N$5:$N$1004,'Operações'!$O$5:$O$1004,$B14,'Operações'!$D$5:$D$1004,"Day trade",'Operações'!$C$5:$C$1004,"ETF")+SUMIFS('Operações'!$N$5:$N$1004,'Operações'!$O$5:$O$1004,$B14,'Operações'!$D$5:$D$1004,"Day trade",'Operações'!$C$5:$C$1004,"Ouro")+SUMIFS('Operações'!$N$5:$N$1004,'Operações'!$O$5:$O$1004,$B14,'Operações'!$D$5:$D$1004,"Day trade",'Operações'!$C$5:$C$1004,"Outros")</f>
        <v/>
      </c>
      <c r="G14" s="11">
        <f>SUM(C14:F14)</f>
        <v/>
      </c>
      <c r="H14" s="11">
        <f>SUMIFS('Operações'!$N$5:$N$1004,'Operações'!$O$5:$O$1004,$B14,'Operações'!$D$5:$D$1004,"Swing trade",'Operações'!$C$5:$C$1004,"Ações")</f>
        <v/>
      </c>
      <c r="I14" s="11">
        <f>SUMIFS('Operações'!$N$5:$N$1004,'Operações'!$O$5:$O$1004,$B14,'Operações'!$D$5:$D$1004,"Swing trade",'Operações'!$C$5:$C$1004,"Opções")</f>
        <v/>
      </c>
      <c r="J14" s="11">
        <f>SUMIFS('Operações'!$N$5:$N$1004,'Operações'!$O$5:$O$1004,$B14,'Operações'!$D$5:$D$1004,"Swing trade",'Operações'!$C$5:$C$1004,"Futuros")</f>
        <v/>
      </c>
      <c r="K14" s="11">
        <f>SUMIFS('Operações'!$N$5:$N$1004,'Operações'!$O$5:$O$1004,$B14,'Operações'!$D$5:$D$1004,"Swing trade",'Operações'!$C$5:$C$1004,"Ouro")</f>
        <v/>
      </c>
      <c r="L14" s="11">
        <f>SUMIFS('Operações'!$N$5:$N$1004,'Operações'!$O$5:$O$1004,$B14,'Operações'!$D$5:$D$1004,"Swing trade",'Operações'!$C$5:$C$1004,"ETF")+SUMIFS('Operações'!$N$5:$N$1004,'Operações'!$O$5:$O$1004,$B14,'Operações'!$D$5:$D$1004,"Swing trade",'Operações'!$C$5:$C$1004,"Outros")</f>
        <v/>
      </c>
      <c r="M14" s="11">
        <f>SUM(H14:L14)</f>
        <v/>
      </c>
      <c r="N14" s="11">
        <f>SUMIFS('Operações'!$L$5:$L$1004,'Operações'!$O$5:$O$1004,$B14,'Operações'!$D$5:$D$1004,"Swing trade",'Operações'!$C$5:$C$1004,"Ações")</f>
        <v/>
      </c>
      <c r="O14" s="16">
        <f>IF(AND(N14&gt;0,N14&lt;=20000),"Sim","Não")</f>
        <v/>
      </c>
      <c r="P14" s="11">
        <f>SUMIFS('Operações'!$L$5:$L$1004,'Operações'!$O$5:$O$1004,$B14,'Operações'!$D$5:$D$1004,"Swing trade",'Operações'!$C$5:$C$1004,"Ouro")</f>
        <v/>
      </c>
      <c r="Q14" s="16">
        <f>IF(AND(P14&gt;0,P14&lt;=20000),"Sim","Não")</f>
        <v/>
      </c>
      <c r="R14" s="17">
        <f>COUNTIFS('Operações'!$O$5:$O$1004,$B14)</f>
        <v/>
      </c>
      <c r="S14" s="18">
        <f>IF(R14=0,"",COUNTIFS('Operações'!$O$5:$O$1004,$B14,'Operações'!$N$5:$N$1004,"&gt;0")/R14)</f>
        <v/>
      </c>
    </row>
    <row r="15">
      <c r="A15" s="15" t="inlineStr">
        <is>
          <t>Outubro</t>
        </is>
      </c>
      <c r="B15" s="12">
        <f>$B$3*100+10</f>
        <v/>
      </c>
      <c r="C15" s="11">
        <f>SUMIFS('Operações'!$N$5:$N$1004,'Operações'!$O$5:$O$1004,$B15,'Operações'!$D$5:$D$1004,"Day trade",'Operações'!$C$5:$C$1004,"Ações")</f>
        <v/>
      </c>
      <c r="D15" s="11">
        <f>SUMIFS('Operações'!$N$5:$N$1004,'Operações'!$O$5:$O$1004,$B15,'Operações'!$D$5:$D$1004,"Day trade",'Operações'!$C$5:$C$1004,"Opções")</f>
        <v/>
      </c>
      <c r="E15" s="11">
        <f>SUMIFS('Operações'!$N$5:$N$1004,'Operações'!$O$5:$O$1004,$B15,'Operações'!$D$5:$D$1004,"Day trade",'Operações'!$C$5:$C$1004,"Futuros")</f>
        <v/>
      </c>
      <c r="F15" s="11">
        <f>SUMIFS('Operações'!$N$5:$N$1004,'Operações'!$O$5:$O$1004,$B15,'Operações'!$D$5:$D$1004,"Day trade",'Operações'!$C$5:$C$1004,"ETF")+SUMIFS('Operações'!$N$5:$N$1004,'Operações'!$O$5:$O$1004,$B15,'Operações'!$D$5:$D$1004,"Day trade",'Operações'!$C$5:$C$1004,"Ouro")+SUMIFS('Operações'!$N$5:$N$1004,'Operações'!$O$5:$O$1004,$B15,'Operações'!$D$5:$D$1004,"Day trade",'Operações'!$C$5:$C$1004,"Outros")</f>
        <v/>
      </c>
      <c r="G15" s="11">
        <f>SUM(C15:F15)</f>
        <v/>
      </c>
      <c r="H15" s="11">
        <f>SUMIFS('Operações'!$N$5:$N$1004,'Operações'!$O$5:$O$1004,$B15,'Operações'!$D$5:$D$1004,"Swing trade",'Operações'!$C$5:$C$1004,"Ações")</f>
        <v/>
      </c>
      <c r="I15" s="11">
        <f>SUMIFS('Operações'!$N$5:$N$1004,'Operações'!$O$5:$O$1004,$B15,'Operações'!$D$5:$D$1004,"Swing trade",'Operações'!$C$5:$C$1004,"Opções")</f>
        <v/>
      </c>
      <c r="J15" s="11">
        <f>SUMIFS('Operações'!$N$5:$N$1004,'Operações'!$O$5:$O$1004,$B15,'Operações'!$D$5:$D$1004,"Swing trade",'Operações'!$C$5:$C$1004,"Futuros")</f>
        <v/>
      </c>
      <c r="K15" s="11">
        <f>SUMIFS('Operações'!$N$5:$N$1004,'Operações'!$O$5:$O$1004,$B15,'Operações'!$D$5:$D$1004,"Swing trade",'Operações'!$C$5:$C$1004,"Ouro")</f>
        <v/>
      </c>
      <c r="L15" s="11">
        <f>SUMIFS('Operações'!$N$5:$N$1004,'Operações'!$O$5:$O$1004,$B15,'Operações'!$D$5:$D$1004,"Swing trade",'Operações'!$C$5:$C$1004,"ETF")+SUMIFS('Operações'!$N$5:$N$1004,'Operações'!$O$5:$O$1004,$B15,'Operações'!$D$5:$D$1004,"Swing trade",'Operações'!$C$5:$C$1004,"Outros")</f>
        <v/>
      </c>
      <c r="M15" s="11">
        <f>SUM(H15:L15)</f>
        <v/>
      </c>
      <c r="N15" s="11">
        <f>SUMIFS('Operações'!$L$5:$L$1004,'Operações'!$O$5:$O$1004,$B15,'Operações'!$D$5:$D$1004,"Swing trade",'Operações'!$C$5:$C$1004,"Ações")</f>
        <v/>
      </c>
      <c r="O15" s="16">
        <f>IF(AND(N15&gt;0,N15&lt;=20000),"Sim","Não")</f>
        <v/>
      </c>
      <c r="P15" s="11">
        <f>SUMIFS('Operações'!$L$5:$L$1004,'Operações'!$O$5:$O$1004,$B15,'Operações'!$D$5:$D$1004,"Swing trade",'Operações'!$C$5:$C$1004,"Ouro")</f>
        <v/>
      </c>
      <c r="Q15" s="16">
        <f>IF(AND(P15&gt;0,P15&lt;=20000),"Sim","Não")</f>
        <v/>
      </c>
      <c r="R15" s="17">
        <f>COUNTIFS('Operações'!$O$5:$O$1004,$B15)</f>
        <v/>
      </c>
      <c r="S15" s="18">
        <f>IF(R15=0,"",COUNTIFS('Operações'!$O$5:$O$1004,$B15,'Operações'!$N$5:$N$1004,"&gt;0")/R15)</f>
        <v/>
      </c>
    </row>
    <row r="16">
      <c r="A16" s="15" t="inlineStr">
        <is>
          <t>Novembro</t>
        </is>
      </c>
      <c r="B16" s="12">
        <f>$B$3*100+11</f>
        <v/>
      </c>
      <c r="C16" s="11">
        <f>SUMIFS('Operações'!$N$5:$N$1004,'Operações'!$O$5:$O$1004,$B16,'Operações'!$D$5:$D$1004,"Day trade",'Operações'!$C$5:$C$1004,"Ações")</f>
        <v/>
      </c>
      <c r="D16" s="11">
        <f>SUMIFS('Operações'!$N$5:$N$1004,'Operações'!$O$5:$O$1004,$B16,'Operações'!$D$5:$D$1004,"Day trade",'Operações'!$C$5:$C$1004,"Opções")</f>
        <v/>
      </c>
      <c r="E16" s="11">
        <f>SUMIFS('Operações'!$N$5:$N$1004,'Operações'!$O$5:$O$1004,$B16,'Operações'!$D$5:$D$1004,"Day trade",'Operações'!$C$5:$C$1004,"Futuros")</f>
        <v/>
      </c>
      <c r="F16" s="11">
        <f>SUMIFS('Operações'!$N$5:$N$1004,'Operações'!$O$5:$O$1004,$B16,'Operações'!$D$5:$D$1004,"Day trade",'Operações'!$C$5:$C$1004,"ETF")+SUMIFS('Operações'!$N$5:$N$1004,'Operações'!$O$5:$O$1004,$B16,'Operações'!$D$5:$D$1004,"Day trade",'Operações'!$C$5:$C$1004,"Ouro")+SUMIFS('Operações'!$N$5:$N$1004,'Operações'!$O$5:$O$1004,$B16,'Operações'!$D$5:$D$1004,"Day trade",'Operações'!$C$5:$C$1004,"Outros")</f>
        <v/>
      </c>
      <c r="G16" s="11">
        <f>SUM(C16:F16)</f>
        <v/>
      </c>
      <c r="H16" s="11">
        <f>SUMIFS('Operações'!$N$5:$N$1004,'Operações'!$O$5:$O$1004,$B16,'Operações'!$D$5:$D$1004,"Swing trade",'Operações'!$C$5:$C$1004,"Ações")</f>
        <v/>
      </c>
      <c r="I16" s="11">
        <f>SUMIFS('Operações'!$N$5:$N$1004,'Operações'!$O$5:$O$1004,$B16,'Operações'!$D$5:$D$1004,"Swing trade",'Operações'!$C$5:$C$1004,"Opções")</f>
        <v/>
      </c>
      <c r="J16" s="11">
        <f>SUMIFS('Operações'!$N$5:$N$1004,'Operações'!$O$5:$O$1004,$B16,'Operações'!$D$5:$D$1004,"Swing trade",'Operações'!$C$5:$C$1004,"Futuros")</f>
        <v/>
      </c>
      <c r="K16" s="11">
        <f>SUMIFS('Operações'!$N$5:$N$1004,'Operações'!$O$5:$O$1004,$B16,'Operações'!$D$5:$D$1004,"Swing trade",'Operações'!$C$5:$C$1004,"Ouro")</f>
        <v/>
      </c>
      <c r="L16" s="11">
        <f>SUMIFS('Operações'!$N$5:$N$1004,'Operações'!$O$5:$O$1004,$B16,'Operações'!$D$5:$D$1004,"Swing trade",'Operações'!$C$5:$C$1004,"ETF")+SUMIFS('Operações'!$N$5:$N$1004,'Operações'!$O$5:$O$1004,$B16,'Operações'!$D$5:$D$1004,"Swing trade",'Operações'!$C$5:$C$1004,"Outros")</f>
        <v/>
      </c>
      <c r="M16" s="11">
        <f>SUM(H16:L16)</f>
        <v/>
      </c>
      <c r="N16" s="11">
        <f>SUMIFS('Operações'!$L$5:$L$1004,'Operações'!$O$5:$O$1004,$B16,'Operações'!$D$5:$D$1004,"Swing trade",'Operações'!$C$5:$C$1004,"Ações")</f>
        <v/>
      </c>
      <c r="O16" s="16">
        <f>IF(AND(N16&gt;0,N16&lt;=20000),"Sim","Não")</f>
        <v/>
      </c>
      <c r="P16" s="11">
        <f>SUMIFS('Operações'!$L$5:$L$1004,'Operações'!$O$5:$O$1004,$B16,'Operações'!$D$5:$D$1004,"Swing trade",'Operações'!$C$5:$C$1004,"Ouro")</f>
        <v/>
      </c>
      <c r="Q16" s="16">
        <f>IF(AND(P16&gt;0,P16&lt;=20000),"Sim","Não")</f>
        <v/>
      </c>
      <c r="R16" s="17">
        <f>COUNTIFS('Operações'!$O$5:$O$1004,$B16)</f>
        <v/>
      </c>
      <c r="S16" s="18">
        <f>IF(R16=0,"",COUNTIFS('Operações'!$O$5:$O$1004,$B16,'Operações'!$N$5:$N$1004,"&gt;0")/R16)</f>
        <v/>
      </c>
    </row>
    <row r="17">
      <c r="A17" s="15" t="inlineStr">
        <is>
          <t>Dezembro</t>
        </is>
      </c>
      <c r="B17" s="12">
        <f>$B$3*100+12</f>
        <v/>
      </c>
      <c r="C17" s="11">
        <f>SUMIFS('Operações'!$N$5:$N$1004,'Operações'!$O$5:$O$1004,$B17,'Operações'!$D$5:$D$1004,"Day trade",'Operações'!$C$5:$C$1004,"Ações")</f>
        <v/>
      </c>
      <c r="D17" s="11">
        <f>SUMIFS('Operações'!$N$5:$N$1004,'Operações'!$O$5:$O$1004,$B17,'Operações'!$D$5:$D$1004,"Day trade",'Operações'!$C$5:$C$1004,"Opções")</f>
        <v/>
      </c>
      <c r="E17" s="11">
        <f>SUMIFS('Operações'!$N$5:$N$1004,'Operações'!$O$5:$O$1004,$B17,'Operações'!$D$5:$D$1004,"Day trade",'Operações'!$C$5:$C$1004,"Futuros")</f>
        <v/>
      </c>
      <c r="F17" s="11">
        <f>SUMIFS('Operações'!$N$5:$N$1004,'Operações'!$O$5:$O$1004,$B17,'Operações'!$D$5:$D$1004,"Day trade",'Operações'!$C$5:$C$1004,"ETF")+SUMIFS('Operações'!$N$5:$N$1004,'Operações'!$O$5:$O$1004,$B17,'Operações'!$D$5:$D$1004,"Day trade",'Operações'!$C$5:$C$1004,"Ouro")+SUMIFS('Operações'!$N$5:$N$1004,'Operações'!$O$5:$O$1004,$B17,'Operações'!$D$5:$D$1004,"Day trade",'Operações'!$C$5:$C$1004,"Outros")</f>
        <v/>
      </c>
      <c r="G17" s="11">
        <f>SUM(C17:F17)</f>
        <v/>
      </c>
      <c r="H17" s="11">
        <f>SUMIFS('Operações'!$N$5:$N$1004,'Operações'!$O$5:$O$1004,$B17,'Operações'!$D$5:$D$1004,"Swing trade",'Operações'!$C$5:$C$1004,"Ações")</f>
        <v/>
      </c>
      <c r="I17" s="11">
        <f>SUMIFS('Operações'!$N$5:$N$1004,'Operações'!$O$5:$O$1004,$B17,'Operações'!$D$5:$D$1004,"Swing trade",'Operações'!$C$5:$C$1004,"Opções")</f>
        <v/>
      </c>
      <c r="J17" s="11">
        <f>SUMIFS('Operações'!$N$5:$N$1004,'Operações'!$O$5:$O$1004,$B17,'Operações'!$D$5:$D$1004,"Swing trade",'Operações'!$C$5:$C$1004,"Futuros")</f>
        <v/>
      </c>
      <c r="K17" s="11">
        <f>SUMIFS('Operações'!$N$5:$N$1004,'Operações'!$O$5:$O$1004,$B17,'Operações'!$D$5:$D$1004,"Swing trade",'Operações'!$C$5:$C$1004,"Ouro")</f>
        <v/>
      </c>
      <c r="L17" s="11">
        <f>SUMIFS('Operações'!$N$5:$N$1004,'Operações'!$O$5:$O$1004,$B17,'Operações'!$D$5:$D$1004,"Swing trade",'Operações'!$C$5:$C$1004,"ETF")+SUMIFS('Operações'!$N$5:$N$1004,'Operações'!$O$5:$O$1004,$B17,'Operações'!$D$5:$D$1004,"Swing trade",'Operações'!$C$5:$C$1004,"Outros")</f>
        <v/>
      </c>
      <c r="M17" s="11">
        <f>SUM(H17:L17)</f>
        <v/>
      </c>
      <c r="N17" s="11">
        <f>SUMIFS('Operações'!$L$5:$L$1004,'Operações'!$O$5:$O$1004,$B17,'Operações'!$D$5:$D$1004,"Swing trade",'Operações'!$C$5:$C$1004,"Ações")</f>
        <v/>
      </c>
      <c r="O17" s="16">
        <f>IF(AND(N17&gt;0,N17&lt;=20000),"Sim","Não")</f>
        <v/>
      </c>
      <c r="P17" s="11">
        <f>SUMIFS('Operações'!$L$5:$L$1004,'Operações'!$O$5:$O$1004,$B17,'Operações'!$D$5:$D$1004,"Swing trade",'Operações'!$C$5:$C$1004,"Ouro")</f>
        <v/>
      </c>
      <c r="Q17" s="16">
        <f>IF(AND(P17&gt;0,P17&lt;=20000),"Sim","Não")</f>
        <v/>
      </c>
      <c r="R17" s="17">
        <f>COUNTIFS('Operações'!$O$5:$O$1004,$B17)</f>
        <v/>
      </c>
      <c r="S17" s="18">
        <f>IF(R17=0,"",COUNTIFS('Operações'!$O$5:$O$1004,$B17,'Operações'!$N$5:$N$1004,"&gt;0")/R17)</f>
        <v/>
      </c>
    </row>
    <row r="18">
      <c r="A18" s="19" t="inlineStr">
        <is>
          <t>Total do ano</t>
        </is>
      </c>
      <c r="B18" s="19" t="n"/>
      <c r="C18" s="20">
        <f>SUM(C6:C17)</f>
        <v/>
      </c>
      <c r="D18" s="20">
        <f>SUM(D6:D17)</f>
        <v/>
      </c>
      <c r="E18" s="20">
        <f>SUM(E6:E17)</f>
        <v/>
      </c>
      <c r="F18" s="20">
        <f>SUM(F6:F17)</f>
        <v/>
      </c>
      <c r="G18" s="20">
        <f>SUM(G6:G17)</f>
        <v/>
      </c>
      <c r="H18" s="20">
        <f>SUM(H6:H17)</f>
        <v/>
      </c>
      <c r="I18" s="20">
        <f>SUM(I6:I17)</f>
        <v/>
      </c>
      <c r="J18" s="20">
        <f>SUM(J6:J17)</f>
        <v/>
      </c>
      <c r="K18" s="20">
        <f>SUM(K6:K17)</f>
        <v/>
      </c>
      <c r="L18" s="20">
        <f>SUM(L6:L17)</f>
        <v/>
      </c>
      <c r="M18" s="20">
        <f>SUM(M6:M17)</f>
        <v/>
      </c>
      <c r="N18" s="20">
        <f>SUM(N6:N17)</f>
        <v/>
      </c>
      <c r="O18" s="19" t="n"/>
      <c r="P18" s="20">
        <f>SUM(P6:P17)</f>
        <v/>
      </c>
      <c r="Q18" s="19" t="n"/>
      <c r="R18" s="19">
        <f>SUM(R6:R17)</f>
        <v/>
      </c>
      <c r="S18" s="19" t="n"/>
    </row>
    <row r="20" ht="40" customHeight="1">
      <c r="A20" s="21" t="inlineStr">
        <is>
          <t>DT = day trade; ST = swing trade (operações comuns). Isenção de R$ 20 mil (Lei 11.033/2004, art. 3º, I): se as vendas de ações no mercado à vista do mês somarem até R$ 20.000, o lucro dessas vendas é isento; o ouro ativo financeiro tem um limite próprio de R$ 20.000, contado à parte. Não vale para day trade, ETF, opções nem futuros. FII não entra nesta planilha (tem regras próprias).</t>
        </is>
      </c>
    </row>
  </sheetData>
  <mergeCells count="3">
    <mergeCell ref="A20:S20"/>
    <mergeCell ref="A2:S2"/>
    <mergeCell ref="A1:S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9"/>
  <sheetViews>
    <sheetView showGridLines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5" customWidth="1" min="2" max="2"/>
    <col width="14" customWidth="1" min="3" max="3"/>
    <col width="14" customWidth="1" min="4" max="4"/>
    <col width="15" customWidth="1" min="5" max="5"/>
    <col width="17" customWidth="1" min="6" max="6"/>
    <col width="15" customWidth="1" min="7" max="7"/>
    <col width="14" customWidth="1" min="8" max="8"/>
    <col width="15" customWidth="1" min="9" max="9"/>
    <col width="12" customWidth="1" min="10" max="10"/>
    <col width="34" customWidth="1" min="11" max="11"/>
  </cols>
  <sheetData>
    <row r="1" ht="28" customHeight="1">
      <c r="A1" s="1" t="inlineStr">
        <is>
          <t>Prejuízo a compensar — day trade e swing trade separados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30" customHeight="1">
      <c r="A2" s="3" t="inlineStr">
        <is>
          <t>Prejuízo de day trade só abate lucro de day trade; prejuízo de swing só abate lucro de swing. Não há prazo para usar o prejuízo, desde que declarado no IR anual.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A3" s="13" t="inlineStr">
        <is>
          <t>Prejuízo acumulado até dezembro do ano anterior (digite como número positivo):</t>
        </is>
      </c>
      <c r="F3" s="13" t="inlineStr">
        <is>
          <t>Day trade:</t>
        </is>
      </c>
      <c r="G3" s="22" t="n">
        <v>0</v>
      </c>
      <c r="H3" s="13" t="inlineStr">
        <is>
          <t>Swing trade:</t>
        </is>
      </c>
      <c r="I3" s="22" t="n">
        <v>0</v>
      </c>
    </row>
    <row r="5" ht="42" customHeight="1">
      <c r="A5" s="5" t="inlineStr">
        <is>
          <t>Mês</t>
        </is>
      </c>
      <c r="B5" s="5" t="inlineStr">
        <is>
          <t>DT: prejuízo do mês anterior</t>
        </is>
      </c>
      <c r="C5" s="5" t="inlineStr">
        <is>
          <t>DT: resultado do mês</t>
        </is>
      </c>
      <c r="D5" s="5" t="inlineStr">
        <is>
          <t>DT: base de cálculo</t>
        </is>
      </c>
      <c r="E5" s="5" t="inlineStr">
        <is>
          <t>DT: prejuízo que sobra</t>
        </is>
      </c>
      <c r="F5" s="5" t="inlineStr">
        <is>
          <t>ST: resultado do mês (já com isenção)</t>
        </is>
      </c>
      <c r="G5" s="5" t="inlineStr">
        <is>
          <t>ST: prejuízo do mês anterior</t>
        </is>
      </c>
      <c r="H5" s="5" t="inlineStr">
        <is>
          <t>ST: base de cálculo</t>
        </is>
      </c>
      <c r="I5" s="5" t="inlineStr">
        <is>
          <t>ST: prejuízo que sobra</t>
        </is>
      </c>
      <c r="J5" s="5" t="inlineStr">
        <is>
          <t>Ações no swing isentas?</t>
        </is>
      </c>
      <c r="K5" s="5" t="inlineStr">
        <is>
          <t>Observação</t>
        </is>
      </c>
    </row>
    <row r="6">
      <c r="A6" s="15" t="inlineStr">
        <is>
          <t>Janeiro</t>
        </is>
      </c>
      <c r="B6" s="11">
        <f>$G$3</f>
        <v/>
      </c>
      <c r="C6" s="11">
        <f>'Resumo mensal'!G6</f>
        <v/>
      </c>
      <c r="D6" s="11">
        <f>MAX(0,C6-B6)</f>
        <v/>
      </c>
      <c r="E6" s="11">
        <f>MAX(0,B6-C6)</f>
        <v/>
      </c>
      <c r="F6" s="11">
        <f>'Resumo mensal'!M6-IF(AND('Resumo mensal'!O6="Sim",'Resumo mensal'!H6&gt;0),'Resumo mensal'!H6,0)-IF(AND('Resumo mensal'!Q6="Sim",'Resumo mensal'!K6&gt;0),'Resumo mensal'!K6,0)</f>
        <v/>
      </c>
      <c r="G6" s="11">
        <f>$I$3</f>
        <v/>
      </c>
      <c r="H6" s="11">
        <f>MAX(0,F6-G6)</f>
        <v/>
      </c>
      <c r="I6" s="11">
        <f>MAX(0,G6-F6)</f>
        <v/>
      </c>
      <c r="J6" s="16">
        <f>'Resumo mensal'!O6</f>
        <v/>
      </c>
      <c r="K6" s="17">
        <f>IF(AND(J6="Sim",'Resumo mensal'!H6&gt;0),"Lucro de ações isento fora da base",IF(AND('Resumo mensal'!Q6="Sim",'Resumo mensal'!K6&gt;0),"Lucro de ouro isento fora da base",IF(OR(C6&lt;0,F6&lt;0),"Prejuízo do mês somado ao saldo","")))</f>
        <v/>
      </c>
    </row>
    <row r="7">
      <c r="A7" s="15" t="inlineStr">
        <is>
          <t>Fevereiro</t>
        </is>
      </c>
      <c r="B7" s="11">
        <f>E6</f>
        <v/>
      </c>
      <c r="C7" s="11">
        <f>'Resumo mensal'!G7</f>
        <v/>
      </c>
      <c r="D7" s="11">
        <f>MAX(0,C7-B7)</f>
        <v/>
      </c>
      <c r="E7" s="11">
        <f>MAX(0,B7-C7)</f>
        <v/>
      </c>
      <c r="F7" s="11">
        <f>'Resumo mensal'!M7-IF(AND('Resumo mensal'!O7="Sim",'Resumo mensal'!H7&gt;0),'Resumo mensal'!H7,0)-IF(AND('Resumo mensal'!Q7="Sim",'Resumo mensal'!K7&gt;0),'Resumo mensal'!K7,0)</f>
        <v/>
      </c>
      <c r="G7" s="11">
        <f>I6</f>
        <v/>
      </c>
      <c r="H7" s="11">
        <f>MAX(0,F7-G7)</f>
        <v/>
      </c>
      <c r="I7" s="11">
        <f>MAX(0,G7-F7)</f>
        <v/>
      </c>
      <c r="J7" s="16">
        <f>'Resumo mensal'!O7</f>
        <v/>
      </c>
      <c r="K7" s="17">
        <f>IF(AND(J7="Sim",'Resumo mensal'!H7&gt;0),"Lucro de ações isento fora da base",IF(AND('Resumo mensal'!Q7="Sim",'Resumo mensal'!K7&gt;0),"Lucro de ouro isento fora da base",IF(OR(C7&lt;0,F7&lt;0),"Prejuízo do mês somado ao saldo","")))</f>
        <v/>
      </c>
    </row>
    <row r="8">
      <c r="A8" s="15" t="inlineStr">
        <is>
          <t>Março</t>
        </is>
      </c>
      <c r="B8" s="11">
        <f>E7</f>
        <v/>
      </c>
      <c r="C8" s="11">
        <f>'Resumo mensal'!G8</f>
        <v/>
      </c>
      <c r="D8" s="11">
        <f>MAX(0,C8-B8)</f>
        <v/>
      </c>
      <c r="E8" s="11">
        <f>MAX(0,B8-C8)</f>
        <v/>
      </c>
      <c r="F8" s="11">
        <f>'Resumo mensal'!M8-IF(AND('Resumo mensal'!O8="Sim",'Resumo mensal'!H8&gt;0),'Resumo mensal'!H8,0)-IF(AND('Resumo mensal'!Q8="Sim",'Resumo mensal'!K8&gt;0),'Resumo mensal'!K8,0)</f>
        <v/>
      </c>
      <c r="G8" s="11">
        <f>I7</f>
        <v/>
      </c>
      <c r="H8" s="11">
        <f>MAX(0,F8-G8)</f>
        <v/>
      </c>
      <c r="I8" s="11">
        <f>MAX(0,G8-F8)</f>
        <v/>
      </c>
      <c r="J8" s="16">
        <f>'Resumo mensal'!O8</f>
        <v/>
      </c>
      <c r="K8" s="17">
        <f>IF(AND(J8="Sim",'Resumo mensal'!H8&gt;0),"Lucro de ações isento fora da base",IF(AND('Resumo mensal'!Q8="Sim",'Resumo mensal'!K8&gt;0),"Lucro de ouro isento fora da base",IF(OR(C8&lt;0,F8&lt;0),"Prejuízo do mês somado ao saldo","")))</f>
        <v/>
      </c>
    </row>
    <row r="9">
      <c r="A9" s="15" t="inlineStr">
        <is>
          <t>Abril</t>
        </is>
      </c>
      <c r="B9" s="11">
        <f>E8</f>
        <v/>
      </c>
      <c r="C9" s="11">
        <f>'Resumo mensal'!G9</f>
        <v/>
      </c>
      <c r="D9" s="11">
        <f>MAX(0,C9-B9)</f>
        <v/>
      </c>
      <c r="E9" s="11">
        <f>MAX(0,B9-C9)</f>
        <v/>
      </c>
      <c r="F9" s="11">
        <f>'Resumo mensal'!M9-IF(AND('Resumo mensal'!O9="Sim",'Resumo mensal'!H9&gt;0),'Resumo mensal'!H9,0)-IF(AND('Resumo mensal'!Q9="Sim",'Resumo mensal'!K9&gt;0),'Resumo mensal'!K9,0)</f>
        <v/>
      </c>
      <c r="G9" s="11">
        <f>I8</f>
        <v/>
      </c>
      <c r="H9" s="11">
        <f>MAX(0,F9-G9)</f>
        <v/>
      </c>
      <c r="I9" s="11">
        <f>MAX(0,G9-F9)</f>
        <v/>
      </c>
      <c r="J9" s="16">
        <f>'Resumo mensal'!O9</f>
        <v/>
      </c>
      <c r="K9" s="17">
        <f>IF(AND(J9="Sim",'Resumo mensal'!H9&gt;0),"Lucro de ações isento fora da base",IF(AND('Resumo mensal'!Q9="Sim",'Resumo mensal'!K9&gt;0),"Lucro de ouro isento fora da base",IF(OR(C9&lt;0,F9&lt;0),"Prejuízo do mês somado ao saldo","")))</f>
        <v/>
      </c>
    </row>
    <row r="10">
      <c r="A10" s="15" t="inlineStr">
        <is>
          <t>Maio</t>
        </is>
      </c>
      <c r="B10" s="11">
        <f>E9</f>
        <v/>
      </c>
      <c r="C10" s="11">
        <f>'Resumo mensal'!G10</f>
        <v/>
      </c>
      <c r="D10" s="11">
        <f>MAX(0,C10-B10)</f>
        <v/>
      </c>
      <c r="E10" s="11">
        <f>MAX(0,B10-C10)</f>
        <v/>
      </c>
      <c r="F10" s="11">
        <f>'Resumo mensal'!M10-IF(AND('Resumo mensal'!O10="Sim",'Resumo mensal'!H10&gt;0),'Resumo mensal'!H10,0)-IF(AND('Resumo mensal'!Q10="Sim",'Resumo mensal'!K10&gt;0),'Resumo mensal'!K10,0)</f>
        <v/>
      </c>
      <c r="G10" s="11">
        <f>I9</f>
        <v/>
      </c>
      <c r="H10" s="11">
        <f>MAX(0,F10-G10)</f>
        <v/>
      </c>
      <c r="I10" s="11">
        <f>MAX(0,G10-F10)</f>
        <v/>
      </c>
      <c r="J10" s="16">
        <f>'Resumo mensal'!O10</f>
        <v/>
      </c>
      <c r="K10" s="17">
        <f>IF(AND(J10="Sim",'Resumo mensal'!H10&gt;0),"Lucro de ações isento fora da base",IF(AND('Resumo mensal'!Q10="Sim",'Resumo mensal'!K10&gt;0),"Lucro de ouro isento fora da base",IF(OR(C10&lt;0,F10&lt;0),"Prejuízo do mês somado ao saldo","")))</f>
        <v/>
      </c>
    </row>
    <row r="11">
      <c r="A11" s="15" t="inlineStr">
        <is>
          <t>Junho</t>
        </is>
      </c>
      <c r="B11" s="11">
        <f>E10</f>
        <v/>
      </c>
      <c r="C11" s="11">
        <f>'Resumo mensal'!G11</f>
        <v/>
      </c>
      <c r="D11" s="11">
        <f>MAX(0,C11-B11)</f>
        <v/>
      </c>
      <c r="E11" s="11">
        <f>MAX(0,B11-C11)</f>
        <v/>
      </c>
      <c r="F11" s="11">
        <f>'Resumo mensal'!M11-IF(AND('Resumo mensal'!O11="Sim",'Resumo mensal'!H11&gt;0),'Resumo mensal'!H11,0)-IF(AND('Resumo mensal'!Q11="Sim",'Resumo mensal'!K11&gt;0),'Resumo mensal'!K11,0)</f>
        <v/>
      </c>
      <c r="G11" s="11">
        <f>I10</f>
        <v/>
      </c>
      <c r="H11" s="11">
        <f>MAX(0,F11-G11)</f>
        <v/>
      </c>
      <c r="I11" s="11">
        <f>MAX(0,G11-F11)</f>
        <v/>
      </c>
      <c r="J11" s="16">
        <f>'Resumo mensal'!O11</f>
        <v/>
      </c>
      <c r="K11" s="17">
        <f>IF(AND(J11="Sim",'Resumo mensal'!H11&gt;0),"Lucro de ações isento fora da base",IF(AND('Resumo mensal'!Q11="Sim",'Resumo mensal'!K11&gt;0),"Lucro de ouro isento fora da base",IF(OR(C11&lt;0,F11&lt;0),"Prejuízo do mês somado ao saldo","")))</f>
        <v/>
      </c>
    </row>
    <row r="12">
      <c r="A12" s="15" t="inlineStr">
        <is>
          <t>Julho</t>
        </is>
      </c>
      <c r="B12" s="11">
        <f>E11</f>
        <v/>
      </c>
      <c r="C12" s="11">
        <f>'Resumo mensal'!G12</f>
        <v/>
      </c>
      <c r="D12" s="11">
        <f>MAX(0,C12-B12)</f>
        <v/>
      </c>
      <c r="E12" s="11">
        <f>MAX(0,B12-C12)</f>
        <v/>
      </c>
      <c r="F12" s="11">
        <f>'Resumo mensal'!M12-IF(AND('Resumo mensal'!O12="Sim",'Resumo mensal'!H12&gt;0),'Resumo mensal'!H12,0)-IF(AND('Resumo mensal'!Q12="Sim",'Resumo mensal'!K12&gt;0),'Resumo mensal'!K12,0)</f>
        <v/>
      </c>
      <c r="G12" s="11">
        <f>I11</f>
        <v/>
      </c>
      <c r="H12" s="11">
        <f>MAX(0,F12-G12)</f>
        <v/>
      </c>
      <c r="I12" s="11">
        <f>MAX(0,G12-F12)</f>
        <v/>
      </c>
      <c r="J12" s="16">
        <f>'Resumo mensal'!O12</f>
        <v/>
      </c>
      <c r="K12" s="17">
        <f>IF(AND(J12="Sim",'Resumo mensal'!H12&gt;0),"Lucro de ações isento fora da base",IF(AND('Resumo mensal'!Q12="Sim",'Resumo mensal'!K12&gt;0),"Lucro de ouro isento fora da base",IF(OR(C12&lt;0,F12&lt;0),"Prejuízo do mês somado ao saldo","")))</f>
        <v/>
      </c>
    </row>
    <row r="13">
      <c r="A13" s="15" t="inlineStr">
        <is>
          <t>Agosto</t>
        </is>
      </c>
      <c r="B13" s="11">
        <f>E12</f>
        <v/>
      </c>
      <c r="C13" s="11">
        <f>'Resumo mensal'!G13</f>
        <v/>
      </c>
      <c r="D13" s="11">
        <f>MAX(0,C13-B13)</f>
        <v/>
      </c>
      <c r="E13" s="11">
        <f>MAX(0,B13-C13)</f>
        <v/>
      </c>
      <c r="F13" s="11">
        <f>'Resumo mensal'!M13-IF(AND('Resumo mensal'!O13="Sim",'Resumo mensal'!H13&gt;0),'Resumo mensal'!H13,0)-IF(AND('Resumo mensal'!Q13="Sim",'Resumo mensal'!K13&gt;0),'Resumo mensal'!K13,0)</f>
        <v/>
      </c>
      <c r="G13" s="11">
        <f>I12</f>
        <v/>
      </c>
      <c r="H13" s="11">
        <f>MAX(0,F13-G13)</f>
        <v/>
      </c>
      <c r="I13" s="11">
        <f>MAX(0,G13-F13)</f>
        <v/>
      </c>
      <c r="J13" s="16">
        <f>'Resumo mensal'!O13</f>
        <v/>
      </c>
      <c r="K13" s="17">
        <f>IF(AND(J13="Sim",'Resumo mensal'!H13&gt;0),"Lucro de ações isento fora da base",IF(AND('Resumo mensal'!Q13="Sim",'Resumo mensal'!K13&gt;0),"Lucro de ouro isento fora da base",IF(OR(C13&lt;0,F13&lt;0),"Prejuízo do mês somado ao saldo","")))</f>
        <v/>
      </c>
    </row>
    <row r="14">
      <c r="A14" s="15" t="inlineStr">
        <is>
          <t>Setembro</t>
        </is>
      </c>
      <c r="B14" s="11">
        <f>E13</f>
        <v/>
      </c>
      <c r="C14" s="11">
        <f>'Resumo mensal'!G14</f>
        <v/>
      </c>
      <c r="D14" s="11">
        <f>MAX(0,C14-B14)</f>
        <v/>
      </c>
      <c r="E14" s="11">
        <f>MAX(0,B14-C14)</f>
        <v/>
      </c>
      <c r="F14" s="11">
        <f>'Resumo mensal'!M14-IF(AND('Resumo mensal'!O14="Sim",'Resumo mensal'!H14&gt;0),'Resumo mensal'!H14,0)-IF(AND('Resumo mensal'!Q14="Sim",'Resumo mensal'!K14&gt;0),'Resumo mensal'!K14,0)</f>
        <v/>
      </c>
      <c r="G14" s="11">
        <f>I13</f>
        <v/>
      </c>
      <c r="H14" s="11">
        <f>MAX(0,F14-G14)</f>
        <v/>
      </c>
      <c r="I14" s="11">
        <f>MAX(0,G14-F14)</f>
        <v/>
      </c>
      <c r="J14" s="16">
        <f>'Resumo mensal'!O14</f>
        <v/>
      </c>
      <c r="K14" s="17">
        <f>IF(AND(J14="Sim",'Resumo mensal'!H14&gt;0),"Lucro de ações isento fora da base",IF(AND('Resumo mensal'!Q14="Sim",'Resumo mensal'!K14&gt;0),"Lucro de ouro isento fora da base",IF(OR(C14&lt;0,F14&lt;0),"Prejuízo do mês somado ao saldo","")))</f>
        <v/>
      </c>
    </row>
    <row r="15">
      <c r="A15" s="15" t="inlineStr">
        <is>
          <t>Outubro</t>
        </is>
      </c>
      <c r="B15" s="11">
        <f>E14</f>
        <v/>
      </c>
      <c r="C15" s="11">
        <f>'Resumo mensal'!G15</f>
        <v/>
      </c>
      <c r="D15" s="11">
        <f>MAX(0,C15-B15)</f>
        <v/>
      </c>
      <c r="E15" s="11">
        <f>MAX(0,B15-C15)</f>
        <v/>
      </c>
      <c r="F15" s="11">
        <f>'Resumo mensal'!M15-IF(AND('Resumo mensal'!O15="Sim",'Resumo mensal'!H15&gt;0),'Resumo mensal'!H15,0)-IF(AND('Resumo mensal'!Q15="Sim",'Resumo mensal'!K15&gt;0),'Resumo mensal'!K15,0)</f>
        <v/>
      </c>
      <c r="G15" s="11">
        <f>I14</f>
        <v/>
      </c>
      <c r="H15" s="11">
        <f>MAX(0,F15-G15)</f>
        <v/>
      </c>
      <c r="I15" s="11">
        <f>MAX(0,G15-F15)</f>
        <v/>
      </c>
      <c r="J15" s="16">
        <f>'Resumo mensal'!O15</f>
        <v/>
      </c>
      <c r="K15" s="17">
        <f>IF(AND(J15="Sim",'Resumo mensal'!H15&gt;0),"Lucro de ações isento fora da base",IF(AND('Resumo mensal'!Q15="Sim",'Resumo mensal'!K15&gt;0),"Lucro de ouro isento fora da base",IF(OR(C15&lt;0,F15&lt;0),"Prejuízo do mês somado ao saldo","")))</f>
        <v/>
      </c>
    </row>
    <row r="16">
      <c r="A16" s="15" t="inlineStr">
        <is>
          <t>Novembro</t>
        </is>
      </c>
      <c r="B16" s="11">
        <f>E15</f>
        <v/>
      </c>
      <c r="C16" s="11">
        <f>'Resumo mensal'!G16</f>
        <v/>
      </c>
      <c r="D16" s="11">
        <f>MAX(0,C16-B16)</f>
        <v/>
      </c>
      <c r="E16" s="11">
        <f>MAX(0,B16-C16)</f>
        <v/>
      </c>
      <c r="F16" s="11">
        <f>'Resumo mensal'!M16-IF(AND('Resumo mensal'!O16="Sim",'Resumo mensal'!H16&gt;0),'Resumo mensal'!H16,0)-IF(AND('Resumo mensal'!Q16="Sim",'Resumo mensal'!K16&gt;0),'Resumo mensal'!K16,0)</f>
        <v/>
      </c>
      <c r="G16" s="11">
        <f>I15</f>
        <v/>
      </c>
      <c r="H16" s="11">
        <f>MAX(0,F16-G16)</f>
        <v/>
      </c>
      <c r="I16" s="11">
        <f>MAX(0,G16-F16)</f>
        <v/>
      </c>
      <c r="J16" s="16">
        <f>'Resumo mensal'!O16</f>
        <v/>
      </c>
      <c r="K16" s="17">
        <f>IF(AND(J16="Sim",'Resumo mensal'!H16&gt;0),"Lucro de ações isento fora da base",IF(AND('Resumo mensal'!Q16="Sim",'Resumo mensal'!K16&gt;0),"Lucro de ouro isento fora da base",IF(OR(C16&lt;0,F16&lt;0),"Prejuízo do mês somado ao saldo","")))</f>
        <v/>
      </c>
    </row>
    <row r="17">
      <c r="A17" s="15" t="inlineStr">
        <is>
          <t>Dezembro</t>
        </is>
      </c>
      <c r="B17" s="11">
        <f>E16</f>
        <v/>
      </c>
      <c r="C17" s="11">
        <f>'Resumo mensal'!G17</f>
        <v/>
      </c>
      <c r="D17" s="11">
        <f>MAX(0,C17-B17)</f>
        <v/>
      </c>
      <c r="E17" s="11">
        <f>MAX(0,B17-C17)</f>
        <v/>
      </c>
      <c r="F17" s="11">
        <f>'Resumo mensal'!M17-IF(AND('Resumo mensal'!O17="Sim",'Resumo mensal'!H17&gt;0),'Resumo mensal'!H17,0)-IF(AND('Resumo mensal'!Q17="Sim",'Resumo mensal'!K17&gt;0),'Resumo mensal'!K17,0)</f>
        <v/>
      </c>
      <c r="G17" s="11">
        <f>I16</f>
        <v/>
      </c>
      <c r="H17" s="11">
        <f>MAX(0,F17-G17)</f>
        <v/>
      </c>
      <c r="I17" s="11">
        <f>MAX(0,G17-F17)</f>
        <v/>
      </c>
      <c r="J17" s="16">
        <f>'Resumo mensal'!O17</f>
        <v/>
      </c>
      <c r="K17" s="17">
        <f>IF(AND(J17="Sim",'Resumo mensal'!H17&gt;0),"Lucro de ações isento fora da base",IF(AND('Resumo mensal'!Q17="Sim",'Resumo mensal'!K17&gt;0),"Lucro de ouro isento fora da base",IF(OR(C17&lt;0,F17&lt;0),"Prejuízo do mês somado ao saldo","")))</f>
        <v/>
      </c>
    </row>
    <row r="19" ht="32" customHeight="1">
      <c r="A19" s="21" t="inlineStr">
        <is>
          <t>Dica: em janeiro do ano seguinte, copie os valores de dezembro (colunas E e I) para G3 e I3 de uma planilha nova. Prejuízo de ações em mês isento também pode ser compensado; lucro isento não consome prejuízo.</t>
        </is>
      </c>
    </row>
  </sheetData>
  <mergeCells count="4">
    <mergeCell ref="A2:K2"/>
    <mergeCell ref="A1:K1"/>
    <mergeCell ref="A19:K19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9"/>
  <sheetViews>
    <sheetView showGridLines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3" customWidth="1" min="5" max="5"/>
    <col width="13" customWidth="1" min="6" max="6"/>
    <col width="12" customWidth="1" min="7" max="7"/>
    <col width="14" customWidth="1" min="8" max="8"/>
    <col width="14" customWidth="1" min="9" max="9"/>
    <col width="15" customWidth="1" min="10" max="10"/>
    <col width="15" customWidth="1" min="11" max="11"/>
    <col width="14" customWidth="1" min="12" max="12"/>
    <col width="16" customWidth="1" min="13" max="13"/>
  </cols>
  <sheetData>
    <row r="1" ht="28" customHeight="1">
      <c r="A1" s="1" t="inlineStr">
        <is>
          <t>DARF do mês — código 6015 (pessoa física, ganhos líquidos em bolsa)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30" customHeight="1">
      <c r="A2" s="3" t="inlineStr">
        <is>
          <t>Alíquotas: 20% no day trade e 15% no swing trade. IRRF já retido é abatido. DARF abaixo de R$ 10,00 não é pago: o valor passa para o mês seguinte. Vencimento: último dia útil do mês seguinte ao da operação.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A3" s="13" t="inlineStr">
        <is>
          <t>Alíquota day trade:</t>
        </is>
      </c>
      <c r="C3" s="23" t="n">
        <v>0.2</v>
      </c>
      <c r="D3" s="13" t="inlineStr">
        <is>
          <t>Alíquota swing trade:</t>
        </is>
      </c>
      <c r="F3" s="23" t="n">
        <v>0.15</v>
      </c>
      <c r="G3" s="13" t="inlineStr">
        <is>
          <t>Valor mínimo do DARF:</t>
        </is>
      </c>
      <c r="I3" s="24" t="n">
        <v>10</v>
      </c>
    </row>
    <row r="5" ht="42" customHeight="1">
      <c r="A5" s="5" t="inlineStr">
        <is>
          <t>Mês</t>
        </is>
      </c>
      <c r="B5" s="5" t="inlineStr">
        <is>
          <t>Base day trade</t>
        </is>
      </c>
      <c r="C5" s="5" t="inlineStr">
        <is>
          <t>IR day trade</t>
        </is>
      </c>
      <c r="D5" s="5" t="inlineStr">
        <is>
          <t>Base swing trade</t>
        </is>
      </c>
      <c r="E5" s="5" t="inlineStr">
        <is>
          <t>IR swing trade</t>
        </is>
      </c>
      <c r="F5" s="5" t="inlineStr">
        <is>
          <t>IR do mês</t>
        </is>
      </c>
      <c r="G5" s="5" t="inlineStr">
        <is>
          <t>IRRF do mês</t>
        </is>
      </c>
      <c r="H5" s="5" t="inlineStr">
        <is>
          <t>IRRF de meses anteriores</t>
        </is>
      </c>
      <c r="I5" s="5" t="inlineStr">
        <is>
          <t>IR depois do IRRF</t>
        </is>
      </c>
      <c r="J5" s="5" t="inlineStr">
        <is>
          <t>Saldo de IRRF para o mês seguinte</t>
        </is>
      </c>
      <c r="K5" s="5" t="inlineStr">
        <is>
          <t>Valor a pagar (com resíduo &lt; R$ 10)</t>
        </is>
      </c>
      <c r="L5" s="5" t="inlineStr">
        <is>
          <t>DARF a pagar no mês</t>
        </is>
      </c>
      <c r="M5" s="5" t="inlineStr">
        <is>
          <t>Vencimento (último dia útil; não considera feriados)</t>
        </is>
      </c>
    </row>
    <row r="6">
      <c r="A6" s="15" t="inlineStr">
        <is>
          <t>Janeiro</t>
        </is>
      </c>
      <c r="B6" s="11">
        <f>'Prejuízo a compensar'!D6</f>
        <v/>
      </c>
      <c r="C6" s="11">
        <f>B6*$C$3</f>
        <v/>
      </c>
      <c r="D6" s="11">
        <f>'Prejuízo a compensar'!H6</f>
        <v/>
      </c>
      <c r="E6" s="11">
        <f>D6*$F$3</f>
        <v/>
      </c>
      <c r="F6" s="11">
        <f>C6+E6</f>
        <v/>
      </c>
      <c r="G6" s="11">
        <f>SUMIFS('Operações'!$K$5:$K$1004,'Operações'!$O$5:$O$1004,'Resumo mensal'!$B6)</f>
        <v/>
      </c>
      <c r="H6" s="11">
        <f>0</f>
        <v/>
      </c>
      <c r="I6" s="11">
        <f>MAX(0,F6-G6-H6)</f>
        <v/>
      </c>
      <c r="J6" s="11">
        <f>MAX(0,G6+H6-F6)</f>
        <v/>
      </c>
      <c r="K6" s="11">
        <f>I6+0</f>
        <v/>
      </c>
      <c r="L6" s="20">
        <f>IF(K6&gt;=$I$3,K6,0)</f>
        <v/>
      </c>
      <c r="M6" s="25">
        <f>WORKDAY(EOMONTH(DATE('Resumo mensal'!$B$3,1,1),1)+1,-1)</f>
        <v/>
      </c>
    </row>
    <row r="7">
      <c r="A7" s="15" t="inlineStr">
        <is>
          <t>Fevereiro</t>
        </is>
      </c>
      <c r="B7" s="11">
        <f>'Prejuízo a compensar'!D7</f>
        <v/>
      </c>
      <c r="C7" s="11">
        <f>B7*$C$3</f>
        <v/>
      </c>
      <c r="D7" s="11">
        <f>'Prejuízo a compensar'!H7</f>
        <v/>
      </c>
      <c r="E7" s="11">
        <f>D7*$F$3</f>
        <v/>
      </c>
      <c r="F7" s="11">
        <f>C7+E7</f>
        <v/>
      </c>
      <c r="G7" s="11">
        <f>SUMIFS('Operações'!$K$5:$K$1004,'Operações'!$O$5:$O$1004,'Resumo mensal'!$B7)</f>
        <v/>
      </c>
      <c r="H7" s="11">
        <f>J6</f>
        <v/>
      </c>
      <c r="I7" s="11">
        <f>MAX(0,F7-G7-H7)</f>
        <v/>
      </c>
      <c r="J7" s="11">
        <f>MAX(0,G7+H7-F7)</f>
        <v/>
      </c>
      <c r="K7" s="11">
        <f>I7+IF(K6&lt;$I$3,K6,0)</f>
        <v/>
      </c>
      <c r="L7" s="20">
        <f>IF(K7&gt;=$I$3,K7,0)</f>
        <v/>
      </c>
      <c r="M7" s="25">
        <f>WORKDAY(EOMONTH(DATE('Resumo mensal'!$B$3,2,1),1)+1,-1)</f>
        <v/>
      </c>
    </row>
    <row r="8">
      <c r="A8" s="15" t="inlineStr">
        <is>
          <t>Março</t>
        </is>
      </c>
      <c r="B8" s="11">
        <f>'Prejuízo a compensar'!D8</f>
        <v/>
      </c>
      <c r="C8" s="11">
        <f>B8*$C$3</f>
        <v/>
      </c>
      <c r="D8" s="11">
        <f>'Prejuízo a compensar'!H8</f>
        <v/>
      </c>
      <c r="E8" s="11">
        <f>D8*$F$3</f>
        <v/>
      </c>
      <c r="F8" s="11">
        <f>C8+E8</f>
        <v/>
      </c>
      <c r="G8" s="11">
        <f>SUMIFS('Operações'!$K$5:$K$1004,'Operações'!$O$5:$O$1004,'Resumo mensal'!$B8)</f>
        <v/>
      </c>
      <c r="H8" s="11">
        <f>J7</f>
        <v/>
      </c>
      <c r="I8" s="11">
        <f>MAX(0,F8-G8-H8)</f>
        <v/>
      </c>
      <c r="J8" s="11">
        <f>MAX(0,G8+H8-F8)</f>
        <v/>
      </c>
      <c r="K8" s="11">
        <f>I8+IF(K7&lt;$I$3,K7,0)</f>
        <v/>
      </c>
      <c r="L8" s="20">
        <f>IF(K8&gt;=$I$3,K8,0)</f>
        <v/>
      </c>
      <c r="M8" s="25">
        <f>WORKDAY(EOMONTH(DATE('Resumo mensal'!$B$3,3,1),1)+1,-1)</f>
        <v/>
      </c>
    </row>
    <row r="9">
      <c r="A9" s="15" t="inlineStr">
        <is>
          <t>Abril</t>
        </is>
      </c>
      <c r="B9" s="11">
        <f>'Prejuízo a compensar'!D9</f>
        <v/>
      </c>
      <c r="C9" s="11">
        <f>B9*$C$3</f>
        <v/>
      </c>
      <c r="D9" s="11">
        <f>'Prejuízo a compensar'!H9</f>
        <v/>
      </c>
      <c r="E9" s="11">
        <f>D9*$F$3</f>
        <v/>
      </c>
      <c r="F9" s="11">
        <f>C9+E9</f>
        <v/>
      </c>
      <c r="G9" s="11">
        <f>SUMIFS('Operações'!$K$5:$K$1004,'Operações'!$O$5:$O$1004,'Resumo mensal'!$B9)</f>
        <v/>
      </c>
      <c r="H9" s="11">
        <f>J8</f>
        <v/>
      </c>
      <c r="I9" s="11">
        <f>MAX(0,F9-G9-H9)</f>
        <v/>
      </c>
      <c r="J9" s="11">
        <f>MAX(0,G9+H9-F9)</f>
        <v/>
      </c>
      <c r="K9" s="11">
        <f>I9+IF(K8&lt;$I$3,K8,0)</f>
        <v/>
      </c>
      <c r="L9" s="20">
        <f>IF(K9&gt;=$I$3,K9,0)</f>
        <v/>
      </c>
      <c r="M9" s="25">
        <f>WORKDAY(EOMONTH(DATE('Resumo mensal'!$B$3,4,1),1)+1,-1)</f>
        <v/>
      </c>
    </row>
    <row r="10">
      <c r="A10" s="15" t="inlineStr">
        <is>
          <t>Maio</t>
        </is>
      </c>
      <c r="B10" s="11">
        <f>'Prejuízo a compensar'!D10</f>
        <v/>
      </c>
      <c r="C10" s="11">
        <f>B10*$C$3</f>
        <v/>
      </c>
      <c r="D10" s="11">
        <f>'Prejuízo a compensar'!H10</f>
        <v/>
      </c>
      <c r="E10" s="11">
        <f>D10*$F$3</f>
        <v/>
      </c>
      <c r="F10" s="11">
        <f>C10+E10</f>
        <v/>
      </c>
      <c r="G10" s="11">
        <f>SUMIFS('Operações'!$K$5:$K$1004,'Operações'!$O$5:$O$1004,'Resumo mensal'!$B10)</f>
        <v/>
      </c>
      <c r="H10" s="11">
        <f>J9</f>
        <v/>
      </c>
      <c r="I10" s="11">
        <f>MAX(0,F10-G10-H10)</f>
        <v/>
      </c>
      <c r="J10" s="11">
        <f>MAX(0,G10+H10-F10)</f>
        <v/>
      </c>
      <c r="K10" s="11">
        <f>I10+IF(K9&lt;$I$3,K9,0)</f>
        <v/>
      </c>
      <c r="L10" s="20">
        <f>IF(K10&gt;=$I$3,K10,0)</f>
        <v/>
      </c>
      <c r="M10" s="25">
        <f>WORKDAY(EOMONTH(DATE('Resumo mensal'!$B$3,5,1),1)+1,-1)</f>
        <v/>
      </c>
    </row>
    <row r="11">
      <c r="A11" s="15" t="inlineStr">
        <is>
          <t>Junho</t>
        </is>
      </c>
      <c r="B11" s="11">
        <f>'Prejuízo a compensar'!D11</f>
        <v/>
      </c>
      <c r="C11" s="11">
        <f>B11*$C$3</f>
        <v/>
      </c>
      <c r="D11" s="11">
        <f>'Prejuízo a compensar'!H11</f>
        <v/>
      </c>
      <c r="E11" s="11">
        <f>D11*$F$3</f>
        <v/>
      </c>
      <c r="F11" s="11">
        <f>C11+E11</f>
        <v/>
      </c>
      <c r="G11" s="11">
        <f>SUMIFS('Operações'!$K$5:$K$1004,'Operações'!$O$5:$O$1004,'Resumo mensal'!$B11)</f>
        <v/>
      </c>
      <c r="H11" s="11">
        <f>J10</f>
        <v/>
      </c>
      <c r="I11" s="11">
        <f>MAX(0,F11-G11-H11)</f>
        <v/>
      </c>
      <c r="J11" s="11">
        <f>MAX(0,G11+H11-F11)</f>
        <v/>
      </c>
      <c r="K11" s="11">
        <f>I11+IF(K10&lt;$I$3,K10,0)</f>
        <v/>
      </c>
      <c r="L11" s="20">
        <f>IF(K11&gt;=$I$3,K11,0)</f>
        <v/>
      </c>
      <c r="M11" s="25">
        <f>WORKDAY(EOMONTH(DATE('Resumo mensal'!$B$3,6,1),1)+1,-1)</f>
        <v/>
      </c>
    </row>
    <row r="12">
      <c r="A12" s="15" t="inlineStr">
        <is>
          <t>Julho</t>
        </is>
      </c>
      <c r="B12" s="11">
        <f>'Prejuízo a compensar'!D12</f>
        <v/>
      </c>
      <c r="C12" s="11">
        <f>B12*$C$3</f>
        <v/>
      </c>
      <c r="D12" s="11">
        <f>'Prejuízo a compensar'!H12</f>
        <v/>
      </c>
      <c r="E12" s="11">
        <f>D12*$F$3</f>
        <v/>
      </c>
      <c r="F12" s="11">
        <f>C12+E12</f>
        <v/>
      </c>
      <c r="G12" s="11">
        <f>SUMIFS('Operações'!$K$5:$K$1004,'Operações'!$O$5:$O$1004,'Resumo mensal'!$B12)</f>
        <v/>
      </c>
      <c r="H12" s="11">
        <f>J11</f>
        <v/>
      </c>
      <c r="I12" s="11">
        <f>MAX(0,F12-G12-H12)</f>
        <v/>
      </c>
      <c r="J12" s="11">
        <f>MAX(0,G12+H12-F12)</f>
        <v/>
      </c>
      <c r="K12" s="11">
        <f>I12+IF(K11&lt;$I$3,K11,0)</f>
        <v/>
      </c>
      <c r="L12" s="20">
        <f>IF(K12&gt;=$I$3,K12,0)</f>
        <v/>
      </c>
      <c r="M12" s="25">
        <f>WORKDAY(EOMONTH(DATE('Resumo mensal'!$B$3,7,1),1)+1,-1)</f>
        <v/>
      </c>
    </row>
    <row r="13">
      <c r="A13" s="15" t="inlineStr">
        <is>
          <t>Agosto</t>
        </is>
      </c>
      <c r="B13" s="11">
        <f>'Prejuízo a compensar'!D13</f>
        <v/>
      </c>
      <c r="C13" s="11">
        <f>B13*$C$3</f>
        <v/>
      </c>
      <c r="D13" s="11">
        <f>'Prejuízo a compensar'!H13</f>
        <v/>
      </c>
      <c r="E13" s="11">
        <f>D13*$F$3</f>
        <v/>
      </c>
      <c r="F13" s="11">
        <f>C13+E13</f>
        <v/>
      </c>
      <c r="G13" s="11">
        <f>SUMIFS('Operações'!$K$5:$K$1004,'Operações'!$O$5:$O$1004,'Resumo mensal'!$B13)</f>
        <v/>
      </c>
      <c r="H13" s="11">
        <f>J12</f>
        <v/>
      </c>
      <c r="I13" s="11">
        <f>MAX(0,F13-G13-H13)</f>
        <v/>
      </c>
      <c r="J13" s="11">
        <f>MAX(0,G13+H13-F13)</f>
        <v/>
      </c>
      <c r="K13" s="11">
        <f>I13+IF(K12&lt;$I$3,K12,0)</f>
        <v/>
      </c>
      <c r="L13" s="20">
        <f>IF(K13&gt;=$I$3,K13,0)</f>
        <v/>
      </c>
      <c r="M13" s="25">
        <f>WORKDAY(EOMONTH(DATE('Resumo mensal'!$B$3,8,1),1)+1,-1)</f>
        <v/>
      </c>
    </row>
    <row r="14">
      <c r="A14" s="15" t="inlineStr">
        <is>
          <t>Setembro</t>
        </is>
      </c>
      <c r="B14" s="11">
        <f>'Prejuízo a compensar'!D14</f>
        <v/>
      </c>
      <c r="C14" s="11">
        <f>B14*$C$3</f>
        <v/>
      </c>
      <c r="D14" s="11">
        <f>'Prejuízo a compensar'!H14</f>
        <v/>
      </c>
      <c r="E14" s="11">
        <f>D14*$F$3</f>
        <v/>
      </c>
      <c r="F14" s="11">
        <f>C14+E14</f>
        <v/>
      </c>
      <c r="G14" s="11">
        <f>SUMIFS('Operações'!$K$5:$K$1004,'Operações'!$O$5:$O$1004,'Resumo mensal'!$B14)</f>
        <v/>
      </c>
      <c r="H14" s="11">
        <f>J13</f>
        <v/>
      </c>
      <c r="I14" s="11">
        <f>MAX(0,F14-G14-H14)</f>
        <v/>
      </c>
      <c r="J14" s="11">
        <f>MAX(0,G14+H14-F14)</f>
        <v/>
      </c>
      <c r="K14" s="11">
        <f>I14+IF(K13&lt;$I$3,K13,0)</f>
        <v/>
      </c>
      <c r="L14" s="20">
        <f>IF(K14&gt;=$I$3,K14,0)</f>
        <v/>
      </c>
      <c r="M14" s="25">
        <f>WORKDAY(EOMONTH(DATE('Resumo mensal'!$B$3,9,1),1)+1,-1)</f>
        <v/>
      </c>
    </row>
    <row r="15">
      <c r="A15" s="15" t="inlineStr">
        <is>
          <t>Outubro</t>
        </is>
      </c>
      <c r="B15" s="11">
        <f>'Prejuízo a compensar'!D15</f>
        <v/>
      </c>
      <c r="C15" s="11">
        <f>B15*$C$3</f>
        <v/>
      </c>
      <c r="D15" s="11">
        <f>'Prejuízo a compensar'!H15</f>
        <v/>
      </c>
      <c r="E15" s="11">
        <f>D15*$F$3</f>
        <v/>
      </c>
      <c r="F15" s="11">
        <f>C15+E15</f>
        <v/>
      </c>
      <c r="G15" s="11">
        <f>SUMIFS('Operações'!$K$5:$K$1004,'Operações'!$O$5:$O$1004,'Resumo mensal'!$B15)</f>
        <v/>
      </c>
      <c r="H15" s="11">
        <f>J14</f>
        <v/>
      </c>
      <c r="I15" s="11">
        <f>MAX(0,F15-G15-H15)</f>
        <v/>
      </c>
      <c r="J15" s="11">
        <f>MAX(0,G15+H15-F15)</f>
        <v/>
      </c>
      <c r="K15" s="11">
        <f>I15+IF(K14&lt;$I$3,K14,0)</f>
        <v/>
      </c>
      <c r="L15" s="20">
        <f>IF(K15&gt;=$I$3,K15,0)</f>
        <v/>
      </c>
      <c r="M15" s="25">
        <f>WORKDAY(EOMONTH(DATE('Resumo mensal'!$B$3,10,1),1)+1,-1)</f>
        <v/>
      </c>
    </row>
    <row r="16">
      <c r="A16" s="15" t="inlineStr">
        <is>
          <t>Novembro</t>
        </is>
      </c>
      <c r="B16" s="11">
        <f>'Prejuízo a compensar'!D16</f>
        <v/>
      </c>
      <c r="C16" s="11">
        <f>B16*$C$3</f>
        <v/>
      </c>
      <c r="D16" s="11">
        <f>'Prejuízo a compensar'!H16</f>
        <v/>
      </c>
      <c r="E16" s="11">
        <f>D16*$F$3</f>
        <v/>
      </c>
      <c r="F16" s="11">
        <f>C16+E16</f>
        <v/>
      </c>
      <c r="G16" s="11">
        <f>SUMIFS('Operações'!$K$5:$K$1004,'Operações'!$O$5:$O$1004,'Resumo mensal'!$B16)</f>
        <v/>
      </c>
      <c r="H16" s="11">
        <f>J15</f>
        <v/>
      </c>
      <c r="I16" s="11">
        <f>MAX(0,F16-G16-H16)</f>
        <v/>
      </c>
      <c r="J16" s="11">
        <f>MAX(0,G16+H16-F16)</f>
        <v/>
      </c>
      <c r="K16" s="11">
        <f>I16+IF(K15&lt;$I$3,K15,0)</f>
        <v/>
      </c>
      <c r="L16" s="20">
        <f>IF(K16&gt;=$I$3,K16,0)</f>
        <v/>
      </c>
      <c r="M16" s="25">
        <f>WORKDAY(EOMONTH(DATE('Resumo mensal'!$B$3,11,1),1)+1-1,-1)</f>
        <v/>
      </c>
    </row>
    <row r="17">
      <c r="A17" s="15" t="inlineStr">
        <is>
          <t>Dezembro</t>
        </is>
      </c>
      <c r="B17" s="11">
        <f>'Prejuízo a compensar'!D17</f>
        <v/>
      </c>
      <c r="C17" s="11">
        <f>B17*$C$3</f>
        <v/>
      </c>
      <c r="D17" s="11">
        <f>'Prejuízo a compensar'!H17</f>
        <v/>
      </c>
      <c r="E17" s="11">
        <f>D17*$F$3</f>
        <v/>
      </c>
      <c r="F17" s="11">
        <f>C17+E17</f>
        <v/>
      </c>
      <c r="G17" s="11">
        <f>SUMIFS('Operações'!$K$5:$K$1004,'Operações'!$O$5:$O$1004,'Resumo mensal'!$B17)</f>
        <v/>
      </c>
      <c r="H17" s="11">
        <f>J16</f>
        <v/>
      </c>
      <c r="I17" s="11">
        <f>MAX(0,F17-G17-H17)</f>
        <v/>
      </c>
      <c r="J17" s="11">
        <f>MAX(0,G17+H17-F17)</f>
        <v/>
      </c>
      <c r="K17" s="11">
        <f>I17+IF(K16&lt;$I$3,K16,0)</f>
        <v/>
      </c>
      <c r="L17" s="20">
        <f>IF(K17&gt;=$I$3,K17,0)</f>
        <v/>
      </c>
      <c r="M17" s="25">
        <f>WORKDAY(EOMONTH(DATE('Resumo mensal'!$B$3,12,1),1)+1,-1)</f>
        <v/>
      </c>
    </row>
    <row r="19" ht="64" customHeight="1">
      <c r="A19" s="21" t="inlineStr">
        <is>
          <t>Como pagar: gere o DARF no Sicalc Web da Receita Federal (sicalc.receita.economia.gov.br), código 6015, período de apuração = último dia do mês da operação. O vencimento da coluna M não considera feriados nacionais: se cair num feriado, o prazo é o dia útil anterior. Em dezembro já desconta o dia 31, que não tem expediente bancário. Pagamento em atraso tem multa e juros (o Sicalc calcula). O IRRF retido num ano só abate imposto até dezembro do mesmo ano; o que sobrar pode ser pedido de volta na declaração anual. Esta planilha soma o IRRF do day trade e do swing para abater o imposto do mês (simplificação): confira o seu caso nas Perguntas e Respostas do IRPF da Receita.</t>
        </is>
      </c>
    </row>
  </sheetData>
  <mergeCells count="3">
    <mergeCell ref="A19:M19"/>
    <mergeCell ref="A2:M2"/>
    <mergeCell ref="A1:M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20" customWidth="1" min="2" max="2"/>
  </cols>
  <sheetData>
    <row r="1" ht="28" customHeight="1">
      <c r="A1" s="1" t="inlineStr">
        <is>
          <t>Instruções de uso</t>
        </is>
      </c>
      <c r="B1" s="2" t="n"/>
    </row>
    <row r="2" ht="30" customHeight="1">
      <c r="A2" s="3" t="inlineStr">
        <is>
          <t>Planilha gratuita e educacional · Redação Investidor Invest · investidorinvest.com.br/trader/planilha-day-trade</t>
        </is>
      </c>
      <c r="B2" s="2" t="n"/>
    </row>
    <row r="4" ht="34" customHeight="1">
      <c r="A4" s="26" t="inlineStr">
        <is>
          <t>1</t>
        </is>
      </c>
      <c r="B4" s="27" t="inlineStr">
        <is>
          <t>Apague os 3 exemplos fictícios da aba Operações (só o conteúdo das células amarelas das linhas 5, 6 e 7; as cinzas são fórmulas).</t>
        </is>
      </c>
    </row>
    <row r="5" ht="34" customHeight="1">
      <c r="A5" s="26" t="inlineStr">
        <is>
          <t>2</t>
        </is>
      </c>
      <c r="B5" s="27" t="inlineStr">
        <is>
          <t>Registre uma linha por operação ENCERRADA: data da venda (ou da zeragem), ativo, mercado, tipo (day trade ou swing trade), quantidade, preço de compra, preço de venda e custos (corretagem, emolumentos e taxas da nota).</t>
        </is>
      </c>
    </row>
    <row r="6" ht="34" customHeight="1">
      <c r="A6" s="26" t="inlineStr">
        <is>
          <t>3</t>
        </is>
      </c>
      <c r="B6" s="27" t="inlineStr">
        <is>
          <t>Multiplicador: 1 para ações, ETF e opções (preço por ação). Mini índice (WIN) = 0,2 (R$ 0,20 por ponto por contrato). Mini dólar (WDO) = 10 (R$ 10 por ponto). Índice cheio (IND) = 1. Dólar cheio (DOL) = 50.</t>
        </is>
      </c>
    </row>
    <row r="7" ht="34" customHeight="1">
      <c r="A7" s="26" t="inlineStr">
        <is>
          <t>4</t>
        </is>
      </c>
      <c r="B7" s="27" t="inlineStr">
        <is>
          <t>Operação vendida (vendeu primeiro e comprou depois): preencha normalmente o preço de compra e o de venda; a conta (venda − compra) já dá o sinal certo.</t>
        </is>
      </c>
    </row>
    <row r="8" ht="34" customHeight="1">
      <c r="A8" s="26" t="inlineStr">
        <is>
          <t>5</t>
        </is>
      </c>
      <c r="B8" s="27" t="inlineStr">
        <is>
          <t>Swing trade de ações: no preço de compra use o PREÇO MÉDIO de aquisição (com custos), como manda a Receita. Há uma calculadora de preço médio em investidorinvest.com.br/trader/calculadora-preco-medio.</t>
        </is>
      </c>
    </row>
    <row r="9" ht="49" customHeight="1">
      <c r="A9" s="26" t="inlineStr">
        <is>
          <t>6</t>
        </is>
      </c>
      <c r="B9" s="27" t="inlineStr">
        <is>
          <t>IRRF: se a nota trouxer o IR retido na fonte, digite na coluna J. Em branco, a planilha estima: 1% do resultado positivo no day trade e 0,005% do valor de venda no swing (a corretora só retém quando passa de R$ 1,00). A estimativa do day trade é por operação; a corretora apura por dia, então o valor da nota é o que vale.</t>
        </is>
      </c>
    </row>
    <row r="10" ht="34" customHeight="1">
      <c r="A10" s="26" t="inlineStr">
        <is>
          <t>7</t>
        </is>
      </c>
      <c r="B10" s="27" t="inlineStr">
        <is>
          <t>Resumo mensal: troque o ano na célula B3. Ele separa day trade e swing trade por mercado e mostra se as vendas de ações no swing ficaram dentro da isenção de R$ 20.000 no mês.</t>
        </is>
      </c>
    </row>
    <row r="11" ht="49" customHeight="1">
      <c r="A11" s="26" t="inlineStr">
        <is>
          <t>8</t>
        </is>
      </c>
      <c r="B11" s="27" t="inlineStr">
        <is>
          <t>Prejuízo a compensar: se você terminou o ano anterior com prejuízo, digite os valores (positivos) nas células G3 (day trade) e I3 (swing trade). A planilha abate o prejuízo dos lucros seguintes, sempre dentro do mesmo tipo.</t>
        </is>
      </c>
    </row>
    <row r="12" ht="34" customHeight="1">
      <c r="A12" s="26" t="inlineStr">
        <is>
          <t>9</t>
        </is>
      </c>
      <c r="B12" s="27" t="inlineStr">
        <is>
          <t>DARF: a coluna L mostra o valor a pagar em cada mês, já sem o IRRF e somando resíduos abaixo de R$ 10. Código 6015. Gere a guia no Sicalc Web da Receita Federal.</t>
        </is>
      </c>
    </row>
    <row r="13" ht="49" customHeight="1">
      <c r="A13" s="26" t="inlineStr">
        <is>
          <t>10</t>
        </is>
      </c>
      <c r="B13" s="27" t="inlineStr">
        <is>
          <t>Google Planilhas: em sheets.google.com, abra uma planilha em branco, vá em Arquivo &gt; Importar &gt; Fazer upload, escolha este arquivo e selecione 'Substituir planilha'. Todas as fórmulas funcionam. Para manter os separadores brasileiros, confira em Arquivo &gt; Configurações se a localidade está como Brasil.</t>
        </is>
      </c>
    </row>
    <row r="14" ht="34" customHeight="1">
      <c r="A14" s="26" t="inlineStr">
        <is>
          <t>11</t>
        </is>
      </c>
      <c r="B14" s="27" t="inlineStr">
        <is>
          <t>Excel: basta abrir o arquivo. Não há macros nem conexões externas. Se o Excel abrir em 'Modo de exibição protegido', clique em 'Habilitar edição'.</t>
        </is>
      </c>
    </row>
    <row r="15" ht="19" customHeight="1">
      <c r="A15" s="26" t="inlineStr"/>
      <c r="B15" s="27" t="inlineStr"/>
    </row>
    <row r="16" ht="79" customHeight="1">
      <c r="A16" s="26" t="inlineStr">
        <is>
          <t>!</t>
        </is>
      </c>
      <c r="B16" s="27" t="inlineStr">
        <is>
          <t>Regras usadas (pessoa física, 2026): day trade 20% e swing trade 15% sobre o ganho líquido do mês; IRRF de 1% no day trade e 0,005% no swing; isenção para vendas de ações à vista até R$ 20.000 no mês, só no swing (o ouro ativo financeiro tem limite próprio de R$ 20.000); prejuízo compensado só com lucro do mesmo tipo; DARF código 6015 até o último dia útil do mês seguinte; DARF menor que R$ 10,00 é somado ao do mês seguinte. Fontes: Lei nº 11.033/2004 (art. 3º), IN RFB nº 1.585/2015 e Perguntas e Respostas IRPF 2026 da Receita Federal.</t>
        </is>
      </c>
    </row>
    <row r="17" ht="49" customHeight="1">
      <c r="A17" s="26" t="inlineStr">
        <is>
          <t>!</t>
        </is>
      </c>
      <c r="B17" s="27" t="inlineStr">
        <is>
          <t>Fora desta planilha: fundos imobiliários (FII, 20% e compensação própria), criptoativos, BDR com regras específicas, exercício de opções com formação de preço médio e operações no exterior. Nesses casos, consulte a Receita ou um contador.</t>
        </is>
      </c>
    </row>
    <row r="18" ht="34" customHeight="1">
      <c r="A18" s="26" t="inlineStr">
        <is>
          <t>!</t>
        </is>
      </c>
      <c r="B18" s="27" t="inlineStr">
        <is>
          <t>Conteúdo exclusivamente educacional. Não é recomendação de investimento nem substitui orientação de contador. Confira os valores com as suas notas de corretagem e com o informe da corretora antes de pagar ou declarar.</t>
        </is>
      </c>
    </row>
    <row r="19" ht="19" customHeight="1">
      <c r="A19" s="26" t="inlineStr"/>
      <c r="B19" s="27" t="inlineStr">
        <is>
          <t>Versão de 29/10/2026 · investidorinvest.com.br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Redação Investidor Invest</dc:creator>
  <dc:title xmlns:dc="http://purl.org/dc/elements/1.1/">Planilha de day trade e swing trade</dc:title>
  <dc:description xmlns:dc="http://purl.org/dc/elements/1.1/">Planilha educacional para controle de operações, prejuízo a compensar e DARF.</dc:description>
  <dcterms:created xmlns:dcterms="http://purl.org/dc/terms/" xmlns:xsi="http://www.w3.org/2001/XMLSchema-instance" xsi:type="dcterms:W3CDTF">2026-10-29T15:55:23Z</dcterms:created>
  <dcterms:modified xmlns:dcterms="http://purl.org/dc/terms/" xmlns:xsi="http://www.w3.org/2001/XMLSchema-instance" xsi:type="dcterms:W3CDTF">2026-10-29T15:55:23Z</dcterms:modified>
</cp:coreProperties>
</file>